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RP 23% OSTAŠ dle NV a UZEI" sheetId="1" state="visible" r:id="rId2"/>
    <sheet name="Ocenění podniku" sheetId="2" state="visible" r:id="rId3"/>
  </sheets>
  <definedNames>
    <definedName function="false" hidden="false" localSheetId="1" name="_xlnm.Print_Area" vbProcedure="false">'Ocenění podniku'!$A$1:$I$15</definedName>
    <definedName function="false" hidden="false" localSheetId="0" name="_xlnm.Print_Area" vbProcedure="false">'RP 23% OSTAŠ dle NV a UZEI'!$A$27:$I$69</definedName>
    <definedName function="false" hidden="false" localSheetId="0" name="_xlnm.Print_Area_0" vbProcedure="false">'RP 23% OSTAŠ dle NV a UZEI'!$A$1:$J$68</definedName>
    <definedName function="false" hidden="false" localSheetId="0" name="_xlnm.Print_Area_0_0" vbProcedure="false">'RP 23% OSTAŠ dle NV a UZEI'!$A$47:$I$61</definedName>
    <definedName function="false" hidden="false" localSheetId="0" name="_xlnm.Print_Area_0_0_0" vbProcedure="false">'RP 23% OSTAŠ dle NV a UZEI'!$A$1:$J$67</definedName>
    <definedName function="false" hidden="false" localSheetId="0" name="_xlnm.Print_Area_0_0_0_0" vbProcedure="false">'RP 23% OSTAŠ dle NV a UZEI'!$A$1:$M$38</definedName>
    <definedName function="false" hidden="false" localSheetId="0" name="_xlnm.Print_Area_0_0_0_0_0" vbProcedure="false">'RP 23% OSTAŠ dle NV a UZEI'!$A$1:$M$42</definedName>
    <definedName function="false" hidden="false" localSheetId="0" name="_xlnm.Print_Area_0_0_0_0_0_0" vbProcedure="false">'RP 23% OSTAŠ dle NV a UZEI'!$A$1:$M$38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<sst xmlns="http://schemas.openxmlformats.org/spreadsheetml/2006/main" count="153" uniqueCount="109">
  <si>
    <t xml:space="preserve">EURO</t>
  </si>
  <si>
    <t xml:space="preserve">KALKULAČKA</t>
  </si>
  <si>
    <t xml:space="preserve">€</t>
  </si>
  <si>
    <t xml:space="preserve">Kč</t>
  </si>
  <si>
    <t xml:space="preserve">Sazby a kurz dle UZEI</t>
  </si>
  <si>
    <t xml:space="preserve">EURO/ha</t>
  </si>
  <si>
    <t xml:space="preserve">kč/ha</t>
  </si>
  <si>
    <t xml:space="preserve">Přidělené přímé platby ročně po převodech</t>
  </si>
  <si>
    <r>
      <rPr>
        <b val="true"/>
        <sz val="12"/>
        <color rgb="FFCE181E"/>
        <rFont val="Times New Roman"/>
        <family val="1"/>
        <charset val="238"/>
      </rPr>
      <t xml:space="preserve">BISS </t>
    </r>
    <r>
      <rPr>
        <b val="true"/>
        <sz val="15"/>
        <color rgb="FFCE181E"/>
        <rFont val="Times New Roman"/>
        <family val="1"/>
        <charset val="238"/>
      </rPr>
      <t xml:space="preserve">RP</t>
    </r>
  </si>
  <si>
    <t xml:space="preserve">Redistribuce dle NV ČR v %</t>
  </si>
  <si>
    <t xml:space="preserve">Ekoplatba z.p.</t>
  </si>
  <si>
    <t xml:space="preserve">BISS </t>
  </si>
  <si>
    <t xml:space="preserve">% z přímých plateb</t>
  </si>
  <si>
    <t xml:space="preserve">REDISTRIBUCE</t>
  </si>
  <si>
    <r>
      <rPr>
        <sz val="12"/>
        <color rgb="FF000000"/>
        <rFont val="Times New Roman"/>
        <family val="1"/>
        <charset val="238"/>
      </rPr>
      <t xml:space="preserve">RP </t>
    </r>
    <r>
      <rPr>
        <b val="true"/>
        <sz val="12"/>
        <color rgb="FFED1C24"/>
        <rFont val="Times New Roman"/>
        <family val="1"/>
        <charset val="238"/>
      </rPr>
      <t xml:space="preserve">(23%)</t>
    </r>
  </si>
  <si>
    <t xml:space="preserve">částka /ha</t>
  </si>
  <si>
    <t xml:space="preserve">Podporované 1 ha</t>
  </si>
  <si>
    <t xml:space="preserve">Mladí a začínající</t>
  </si>
  <si>
    <t xml:space="preserve">5r,90ha</t>
  </si>
  <si>
    <t xml:space="preserve">celkem</t>
  </si>
  <si>
    <t xml:space="preserve">vlastníků</t>
  </si>
  <si>
    <t xml:space="preserve">Kč za prvních 150ha/IČO</t>
  </si>
  <si>
    <t xml:space="preserve">OSTAŠ</t>
  </si>
  <si>
    <t xml:space="preserve">počet ha na jednoho člena PO</t>
  </si>
  <si>
    <t xml:space="preserve">velmi malý ale přesto diskriminovaný!!!</t>
  </si>
  <si>
    <t xml:space="preserve">Dopad redistribuce na</t>
  </si>
  <si>
    <t xml:space="preserve">ZD OSTAŠ</t>
  </si>
  <si>
    <t xml:space="preserve">obhospodařované ha</t>
  </si>
  <si>
    <r>
      <rPr>
        <sz val="12"/>
        <color rgb="FF000000"/>
        <rFont val="Times New Roman"/>
        <family val="1"/>
        <charset val="238"/>
      </rPr>
      <t xml:space="preserve">RP 23% na 150ha          </t>
    </r>
    <r>
      <rPr>
        <b val="true"/>
        <sz val="12"/>
        <color rgb="FFED1C24"/>
        <rFont val="Times New Roman"/>
        <family val="1"/>
        <charset val="238"/>
      </rPr>
      <t xml:space="preserve">kč</t>
    </r>
  </si>
  <si>
    <t xml:space="preserve">Současné dotace kč/ha</t>
  </si>
  <si>
    <r>
      <rPr>
        <b val="true"/>
        <sz val="12"/>
        <color rgb="FF000000"/>
        <rFont val="Times New Roman"/>
        <family val="1"/>
        <charset val="238"/>
      </rPr>
      <t xml:space="preserve">BISS celkem                   </t>
    </r>
    <r>
      <rPr>
        <b val="true"/>
        <sz val="12"/>
        <color rgb="FFED1C24"/>
        <rFont val="Times New Roman"/>
        <family val="1"/>
        <charset val="238"/>
      </rPr>
      <t xml:space="preserve">kč</t>
    </r>
  </si>
  <si>
    <r>
      <rPr>
        <sz val="12"/>
        <color rgb="FF000000"/>
        <rFont val="Times New Roman"/>
        <family val="1"/>
        <charset val="238"/>
      </rPr>
      <t xml:space="preserve">celkem BISS a RP          </t>
    </r>
    <r>
      <rPr>
        <b val="true"/>
        <sz val="12"/>
        <color rgb="FFED1C24"/>
        <rFont val="Times New Roman"/>
        <family val="1"/>
        <charset val="238"/>
      </rPr>
      <t xml:space="preserve">kč</t>
    </r>
  </si>
  <si>
    <t xml:space="preserve">SAPS</t>
  </si>
  <si>
    <r>
      <rPr>
        <b val="true"/>
        <sz val="12"/>
        <color rgb="FF000000"/>
        <rFont val="Times New Roman"/>
        <family val="1"/>
        <charset val="238"/>
      </rPr>
      <t xml:space="preserve"> BISS/RP sazba        </t>
    </r>
    <r>
      <rPr>
        <b val="true"/>
        <sz val="12"/>
        <color rgb="FFED1C24"/>
        <rFont val="Times New Roman"/>
        <family val="1"/>
        <charset val="238"/>
      </rPr>
      <t xml:space="preserve">kč/ha</t>
    </r>
  </si>
  <si>
    <t xml:space="preserve">Greening           </t>
  </si>
  <si>
    <r>
      <rPr>
        <sz val="12"/>
        <color rgb="FF000000"/>
        <rFont val="Times New Roman"/>
        <family val="1"/>
        <charset val="238"/>
      </rPr>
      <t xml:space="preserve">Ekoplatba z.p. celkem  </t>
    </r>
    <r>
      <rPr>
        <b val="true"/>
        <sz val="12"/>
        <color rgb="FFED1C24"/>
        <rFont val="Times New Roman"/>
        <family val="1"/>
        <charset val="238"/>
      </rPr>
      <t xml:space="preserve">Kč</t>
    </r>
  </si>
  <si>
    <t xml:space="preserve">Celkem             </t>
  </si>
  <si>
    <r>
      <rPr>
        <sz val="12"/>
        <color rgb="FF000000"/>
        <rFont val="Times New Roman"/>
        <family val="1"/>
        <charset val="238"/>
      </rPr>
      <t xml:space="preserve">Celkem BISS/RP/Eko    </t>
    </r>
    <r>
      <rPr>
        <b val="true"/>
        <sz val="12"/>
        <color rgb="FFED1C24"/>
        <rFont val="Times New Roman"/>
        <family val="1"/>
        <charset val="238"/>
      </rPr>
      <t xml:space="preserve">kč</t>
    </r>
  </si>
  <si>
    <r>
      <rPr>
        <sz val="12"/>
        <color rgb="FF000000"/>
        <rFont val="Times New Roman"/>
        <family val="1"/>
        <charset val="238"/>
      </rPr>
      <t xml:space="preserve">Mladí a zač. z FO  </t>
    </r>
    <r>
      <rPr>
        <sz val="11"/>
        <color rgb="FF000000"/>
        <rFont val="Times New Roman"/>
        <family val="1"/>
        <charset val="238"/>
      </rPr>
      <t xml:space="preserve"> </t>
    </r>
    <r>
      <rPr>
        <b val="true"/>
        <sz val="11"/>
        <color rgb="FFCE181E"/>
        <rFont val="Times New Roman"/>
        <family val="1"/>
        <charset val="238"/>
      </rPr>
      <t xml:space="preserve"> Kč/rok</t>
    </r>
  </si>
  <si>
    <t xml:space="preserve">90ha +mladí</t>
  </si>
  <si>
    <r>
      <rPr>
        <sz val="12"/>
        <color rgb="FF000000"/>
        <rFont val="Times New Roman"/>
        <family val="1"/>
        <charset val="238"/>
      </rPr>
      <t xml:space="preserve">Celkem</t>
    </r>
    <r>
      <rPr>
        <sz val="10"/>
        <color rgb="FF000000"/>
        <rFont val="Times New Roman"/>
        <family val="1"/>
        <charset val="238"/>
      </rPr>
      <t xml:space="preserve"> Biss,RP,eko, </t>
    </r>
    <r>
      <rPr>
        <sz val="10"/>
        <color rgb="FFCE181E"/>
        <rFont val="Times New Roman"/>
        <family val="1"/>
        <charset val="238"/>
      </rPr>
      <t xml:space="preserve">mladý kč</t>
    </r>
  </si>
  <si>
    <r>
      <rPr>
        <sz val="12"/>
        <color rgb="FF000000"/>
        <rFont val="Times New Roman"/>
        <family val="1"/>
        <charset val="238"/>
      </rPr>
      <t xml:space="preserve">Suma BISS/RP/Eko </t>
    </r>
    <r>
      <rPr>
        <b val="true"/>
        <sz val="12"/>
        <color rgb="FFED1C24"/>
        <rFont val="Times New Roman"/>
        <family val="1"/>
        <charset val="238"/>
      </rPr>
      <t xml:space="preserve">Kč/ha</t>
    </r>
    <r>
      <rPr>
        <sz val="12"/>
        <color rgb="FF000000"/>
        <rFont val="Times New Roman"/>
        <family val="1"/>
        <charset val="238"/>
      </rPr>
      <t xml:space="preserve"> </t>
    </r>
  </si>
  <si>
    <t xml:space="preserve">Mladí a zač. z FO    Kč/ha</t>
  </si>
  <si>
    <r>
      <rPr>
        <sz val="10"/>
        <color rgb="FF000000"/>
        <rFont val="Times New Roman"/>
        <family val="1"/>
        <charset val="238"/>
      </rPr>
      <t xml:space="preserve">Suma Biss,RP,eko, </t>
    </r>
    <r>
      <rPr>
        <sz val="10"/>
        <color rgb="FFCE181E"/>
        <rFont val="Times New Roman"/>
        <family val="1"/>
        <charset val="238"/>
      </rPr>
      <t xml:space="preserve">mladý  </t>
    </r>
    <r>
      <rPr>
        <b val="true"/>
        <sz val="10"/>
        <color rgb="FFCE181E"/>
        <rFont val="Times New Roman"/>
        <family val="1"/>
        <charset val="238"/>
      </rPr>
      <t xml:space="preserve">kč/ha</t>
    </r>
  </si>
  <si>
    <r>
      <rPr>
        <sz val="12"/>
        <color rgb="FF000000"/>
        <rFont val="Times New Roman"/>
        <family val="1"/>
        <charset val="238"/>
      </rPr>
      <t xml:space="preserve">Celkový dopad nerovných podmínek na 1ha  v                                          </t>
    </r>
    <r>
      <rPr>
        <sz val="12"/>
        <color rgb="FFED1C24"/>
        <rFont val="Times New Roman"/>
        <family val="1"/>
        <charset val="238"/>
      </rPr>
      <t xml:space="preserve">Kč/ha</t>
    </r>
  </si>
  <si>
    <r>
      <rPr>
        <sz val="12"/>
        <color rgb="FF000000"/>
        <rFont val="Times New Roman"/>
        <family val="1"/>
        <charset val="238"/>
      </rPr>
      <t xml:space="preserve">Celkový dopad nerovných podmínek na 1ha  v      mezi mladými a začínajícími                                    </t>
    </r>
    <r>
      <rPr>
        <sz val="12"/>
        <color rgb="FFED1C24"/>
        <rFont val="Times New Roman"/>
        <family val="1"/>
        <charset val="238"/>
      </rPr>
      <t xml:space="preserve">Kč/ha</t>
    </r>
  </si>
  <si>
    <t xml:space="preserve">Závěr č. 1</t>
  </si>
  <si>
    <t xml:space="preserve">DISKRIMINACE</t>
  </si>
  <si>
    <t xml:space="preserve">Dopady na družstvo (PO) a jeho vlastníky pokud neubráníme diskriminaci a útisk z nerovných podmínek NZP a SP</t>
  </si>
  <si>
    <t xml:space="preserve">1) </t>
  </si>
  <si>
    <r>
      <rPr>
        <b val="true"/>
        <sz val="11"/>
        <color rgb="FF000000"/>
        <rFont val="Calibri"/>
        <family val="2"/>
        <charset val="238"/>
      </rPr>
      <t xml:space="preserve">při dotačních pravidlech do roku 2023  by družstvo mělo přímé platby na             </t>
    </r>
    <r>
      <rPr>
        <b val="true"/>
        <sz val="11"/>
        <color rgb="FFED1C24"/>
        <rFont val="Calibri"/>
        <family val="2"/>
        <charset val="238"/>
      </rPr>
      <t xml:space="preserve"> Kč/ha</t>
    </r>
  </si>
  <si>
    <t xml:space="preserve">2)</t>
  </si>
  <si>
    <r>
      <rPr>
        <b val="true"/>
        <sz val="11"/>
        <color rgb="FF000000"/>
        <rFont val="Calibri"/>
        <family val="2"/>
        <charset val="238"/>
      </rPr>
      <t xml:space="preserve">NZP dle SP ČR družstvo dosáhne jen na                                                                      </t>
    </r>
    <r>
      <rPr>
        <b val="true"/>
        <sz val="11"/>
        <color rgb="FFED1C24"/>
        <rFont val="Calibri"/>
        <family val="2"/>
        <charset val="238"/>
      </rPr>
      <t xml:space="preserve">  kč/ha</t>
    </r>
  </si>
  <si>
    <t xml:space="preserve">3) </t>
  </si>
  <si>
    <r>
      <rPr>
        <b val="true"/>
        <sz val="11"/>
        <color rgb="FF000000"/>
        <rFont val="Calibri"/>
        <family val="2"/>
        <charset val="238"/>
      </rPr>
      <t xml:space="preserve">při dotačních pravidlech do roku 2023  by družstvo mělo přímé platby na                   </t>
    </r>
    <r>
      <rPr>
        <b val="true"/>
        <sz val="11"/>
        <color rgb="FFED1C24"/>
        <rFont val="Calibri"/>
        <family val="2"/>
        <charset val="238"/>
      </rPr>
      <t xml:space="preserve"> Kč</t>
    </r>
  </si>
  <si>
    <t xml:space="preserve">4)</t>
  </si>
  <si>
    <r>
      <rPr>
        <b val="true"/>
        <sz val="11"/>
        <color rgb="FF000000"/>
        <rFont val="Calibri"/>
        <family val="2"/>
        <charset val="238"/>
      </rPr>
      <t xml:space="preserve">NZP dle SP ČR družstvo dosáhne jen na                                                                </t>
    </r>
    <r>
      <rPr>
        <b val="true"/>
        <sz val="11"/>
        <color rgb="FFED1C24"/>
        <rFont val="Calibri"/>
        <family val="2"/>
        <charset val="238"/>
      </rPr>
      <t xml:space="preserve">              kč</t>
    </r>
  </si>
  <si>
    <t xml:space="preserve">5)</t>
  </si>
  <si>
    <r>
      <rPr>
        <b val="true"/>
        <sz val="11"/>
        <color rgb="FF000000"/>
        <rFont val="Calibri"/>
        <family val="2"/>
        <charset val="238"/>
      </rPr>
      <t xml:space="preserve">Rozdíl z nerovných podmínek na družstvo   stará dotace/nová dotace                          </t>
    </r>
    <r>
      <rPr>
        <b val="true"/>
        <sz val="11"/>
        <color rgb="FFED1C24"/>
        <rFont val="Calibri"/>
        <family val="2"/>
        <charset val="238"/>
      </rPr>
      <t xml:space="preserve">Kč</t>
    </r>
  </si>
  <si>
    <t xml:space="preserve">Závěr č. 2</t>
  </si>
  <si>
    <t xml:space="preserve">ATOMIZACE</t>
  </si>
  <si>
    <t xml:space="preserve">Eliminace ekonomických dopadů po „atomizaci“ mladých a začínajících s max.těžbou dotací, dle NZP a SP vlády ČR</t>
  </si>
  <si>
    <r>
      <rPr>
        <b val="true"/>
        <sz val="11"/>
        <color rgb="FF000000"/>
        <rFont val="Calibri"/>
        <family val="2"/>
        <charset val="238"/>
      </rPr>
      <t xml:space="preserve">vydání majetkových podílu mladým a začínajícím potomkům členů družstva po  </t>
    </r>
    <r>
      <rPr>
        <b val="true"/>
        <sz val="11"/>
        <color rgb="FFED1C24"/>
        <rFont val="Calibri"/>
        <family val="2"/>
        <charset val="238"/>
      </rPr>
      <t xml:space="preserve">150ha jako SVOČ</t>
    </r>
  </si>
  <si>
    <t xml:space="preserve">vyčleněno</t>
  </si>
  <si>
    <t xml:space="preserve">mladých a začínajících</t>
  </si>
  <si>
    <t xml:space="preserve">počet ha/1 SVOČ</t>
  </si>
  <si>
    <t xml:space="preserve">ha</t>
  </si>
  <si>
    <t xml:space="preserve">družstvo si nechá ve správě pro případné další zájemce o hospodaření SVOČ</t>
  </si>
  <si>
    <t xml:space="preserve">Mladí po vyčlenění majetkových nároků 11 SVOČ dosáhnou v přímých platbách</t>
  </si>
  <si>
    <t xml:space="preserve">Zbytové družstvo po vydání si nechá jen rezervu pro další případný výdej</t>
  </si>
  <si>
    <t xml:space="preserve">6)</t>
  </si>
  <si>
    <r>
      <rPr>
        <b val="true"/>
        <sz val="11"/>
        <color rgb="FFCE181E"/>
        <rFont val="Calibri"/>
        <family val="2"/>
        <charset val="238"/>
      </rPr>
      <t xml:space="preserve">„ATOMIZACÍ“</t>
    </r>
    <r>
      <rPr>
        <b val="true"/>
        <sz val="11"/>
        <color rgb="FF000000"/>
        <rFont val="Calibri"/>
        <family val="2"/>
        <charset val="238"/>
      </rPr>
      <t xml:space="preserve"> ziskají potomcí dnešních členů  navíc                                                                             </t>
    </r>
    <r>
      <rPr>
        <b val="true"/>
        <sz val="11"/>
        <color rgb="FFED1C24"/>
        <rFont val="Calibri"/>
        <family val="2"/>
        <charset val="238"/>
      </rPr>
      <t xml:space="preserve">Kč</t>
    </r>
  </si>
  <si>
    <t xml:space="preserve">7)</t>
  </si>
  <si>
    <r>
      <rPr>
        <b val="true"/>
        <sz val="11"/>
        <color rgb="FF000000"/>
        <rFont val="Calibri"/>
        <family val="2"/>
        <charset val="238"/>
      </rPr>
      <t xml:space="preserve">Nerovné diskriminační podmínky z NZP a SP ČR by vlastníky připravili jen u přím plateb o         </t>
    </r>
    <r>
      <rPr>
        <b val="true"/>
        <sz val="11"/>
        <color rgb="FFED1C24"/>
        <rFont val="Calibri"/>
        <family val="2"/>
        <charset val="238"/>
      </rPr>
      <t xml:space="preserve">  Kč</t>
    </r>
  </si>
  <si>
    <t xml:space="preserve">8)</t>
  </si>
  <si>
    <r>
      <rPr>
        <b val="true"/>
        <sz val="11"/>
        <color rgb="FF000000"/>
        <rFont val="Calibri"/>
        <family val="2"/>
        <charset val="238"/>
      </rPr>
      <t xml:space="preserve">Nerovné diskriminační podmínky z NZP a SP ČR by vlastníky připravili jen u přím plateb o    </t>
    </r>
    <r>
      <rPr>
        <b val="true"/>
        <sz val="11"/>
        <color rgb="FFED1C24"/>
        <rFont val="Calibri"/>
        <family val="2"/>
        <charset val="238"/>
      </rPr>
      <t xml:space="preserve">Kč/člen</t>
    </r>
  </si>
  <si>
    <t xml:space="preserve">9)</t>
  </si>
  <si>
    <r>
      <rPr>
        <b val="true"/>
        <sz val="11"/>
        <color rgb="FF000000"/>
        <rFont val="Calibri"/>
        <family val="2"/>
        <charset val="238"/>
      </rPr>
      <t xml:space="preserve">Nerovné diskriminační podmínky z NZP a SP ČR by vlastníky připravili jen u přím.plateb        </t>
    </r>
    <r>
      <rPr>
        <b val="true"/>
        <sz val="11"/>
        <color rgb="FFED1C24"/>
        <rFont val="Calibri"/>
        <family val="2"/>
        <charset val="238"/>
      </rPr>
      <t xml:space="preserve">Kč/ha</t>
    </r>
  </si>
  <si>
    <t xml:space="preserve">Závěr č. 3</t>
  </si>
  <si>
    <t xml:space="preserve">prodej družstva PO včetně zem.půdy</t>
  </si>
  <si>
    <t xml:space="preserve">Nerovné politicko ekonomické podmínky s diskriminací a útiskem vlastnictví přinutí mladé a začínající z PO prodat</t>
  </si>
  <si>
    <r>
      <rPr>
        <b val="true"/>
        <sz val="11"/>
        <color rgb="FF000000"/>
        <rFont val="Calibri"/>
        <family val="2"/>
        <charset val="238"/>
      </rPr>
      <t xml:space="preserve">tržní cena vlastní zemědělské půdy                                   </t>
    </r>
    <r>
      <rPr>
        <b val="true"/>
        <sz val="11"/>
        <color rgb="FFCE181E"/>
        <rFont val="Calibri"/>
        <family val="2"/>
        <charset val="238"/>
      </rPr>
      <t xml:space="preserve">(ha x  kč/ha=kč)</t>
    </r>
  </si>
  <si>
    <r>
      <rPr>
        <b val="true"/>
        <sz val="11"/>
        <color rgb="FF000000"/>
        <rFont val="Calibri"/>
        <family val="2"/>
        <charset val="238"/>
      </rPr>
      <t xml:space="preserve">tržní cena stavebních pozemků                                             </t>
    </r>
    <r>
      <rPr>
        <b val="true"/>
        <sz val="11"/>
        <color rgb="FFCE181E"/>
        <rFont val="Calibri"/>
        <family val="2"/>
        <charset val="238"/>
      </rPr>
      <t xml:space="preserve">(ha kč/ha=kč)</t>
    </r>
  </si>
  <si>
    <r>
      <rPr>
        <b val="true"/>
        <sz val="11"/>
        <color rgb="FF000000"/>
        <rFont val="Calibri"/>
        <family val="2"/>
        <charset val="238"/>
      </rPr>
      <t xml:space="preserve">cena nemovitostí dle odhadů na pojištění                                                                                       </t>
    </r>
    <r>
      <rPr>
        <b val="true"/>
        <sz val="11"/>
        <color rgb="FFCE181E"/>
        <rFont val="Calibri"/>
        <family val="2"/>
        <charset val="238"/>
      </rPr>
      <t xml:space="preserve">(kč)</t>
    </r>
  </si>
  <si>
    <r>
      <rPr>
        <b val="true"/>
        <sz val="11"/>
        <color rgb="FF000000"/>
        <rFont val="Calibri"/>
        <family val="2"/>
        <charset val="238"/>
      </rPr>
      <t xml:space="preserve">odhadní cena strojů a zařízení                                                                                                           </t>
    </r>
    <r>
      <rPr>
        <b val="true"/>
        <sz val="11"/>
        <color rgb="FFCE181E"/>
        <rFont val="Calibri"/>
        <family val="2"/>
        <charset val="238"/>
      </rPr>
      <t xml:space="preserve">(kč)</t>
    </r>
  </si>
  <si>
    <r>
      <rPr>
        <b val="true"/>
        <sz val="11"/>
        <color rgb="FF000000"/>
        <rFont val="Calibri"/>
        <family val="2"/>
        <charset val="238"/>
      </rPr>
      <t xml:space="preserve">tržní cena dojnic</t>
    </r>
    <r>
      <rPr>
        <b val="true"/>
        <sz val="11"/>
        <color rgb="FFCE181E"/>
        <rFont val="Calibri"/>
        <family val="2"/>
        <charset val="238"/>
      </rPr>
      <t xml:space="preserve">                                                                          (ks x kč/ks)</t>
    </r>
  </si>
  <si>
    <r>
      <rPr>
        <b val="true"/>
        <sz val="11"/>
        <color rgb="FF000000"/>
        <rFont val="Calibri"/>
        <family val="2"/>
        <charset val="238"/>
      </rPr>
      <t xml:space="preserve">tržní cena mladého skotu                          </t>
    </r>
    <r>
      <rPr>
        <b val="true"/>
        <sz val="11"/>
        <color rgb="FFCE181E"/>
        <rFont val="Calibri"/>
        <family val="2"/>
        <charset val="238"/>
      </rPr>
      <t xml:space="preserve">(ks x kg x kč/kg)</t>
    </r>
  </si>
  <si>
    <r>
      <rPr>
        <b val="true"/>
        <sz val="11"/>
        <color rgb="FF000000"/>
        <rFont val="Calibri"/>
        <family val="2"/>
        <charset val="238"/>
      </rPr>
      <t xml:space="preserve">finance na účtech</t>
    </r>
    <r>
      <rPr>
        <b val="true"/>
        <sz val="11"/>
        <color rgb="FFCE181E"/>
        <rFont val="Calibri"/>
        <family val="2"/>
        <charset val="238"/>
      </rPr>
      <t xml:space="preserve">                                                                                                                               (kč)</t>
    </r>
  </si>
  <si>
    <r>
      <rPr>
        <b val="true"/>
        <sz val="11"/>
        <color rgb="FF000000"/>
        <rFont val="Calibri"/>
        <family val="2"/>
        <charset val="238"/>
      </rPr>
      <t xml:space="preserve">úvěry u MONETA                                                                                                                                </t>
    </r>
    <r>
      <rPr>
        <b val="true"/>
        <sz val="11"/>
        <color rgb="FFCE181E"/>
        <rFont val="Calibri"/>
        <family val="2"/>
        <charset val="238"/>
      </rPr>
      <t xml:space="preserve">(kč)</t>
    </r>
  </si>
  <si>
    <r>
      <rPr>
        <b val="true"/>
        <sz val="11"/>
        <color rgb="FF000000"/>
        <rFont val="Calibri"/>
        <family val="2"/>
        <charset val="238"/>
      </rPr>
      <t xml:space="preserve">závazky z transformace                                                                                                                      </t>
    </r>
    <r>
      <rPr>
        <b val="true"/>
        <sz val="11"/>
        <color rgb="FFCE181E"/>
        <rFont val="Calibri"/>
        <family val="2"/>
        <charset val="238"/>
      </rPr>
      <t xml:space="preserve">(kč)</t>
    </r>
  </si>
  <si>
    <t xml:space="preserve">10)</t>
  </si>
  <si>
    <r>
      <rPr>
        <b val="true"/>
        <sz val="11"/>
        <color rgb="FF000000"/>
        <rFont val="Calibri"/>
        <family val="2"/>
        <charset val="238"/>
      </rPr>
      <t xml:space="preserve">závazky z obchodního styku                                                                                                              </t>
    </r>
    <r>
      <rPr>
        <b val="true"/>
        <sz val="11"/>
        <color rgb="FFCE181E"/>
        <rFont val="Calibri"/>
        <family val="2"/>
        <charset val="238"/>
      </rPr>
      <t xml:space="preserve">(kč)</t>
    </r>
  </si>
  <si>
    <t xml:space="preserve">11)</t>
  </si>
  <si>
    <r>
      <rPr>
        <b val="true"/>
        <sz val="11"/>
        <color rgb="FF000000"/>
        <rFont val="Calibri"/>
        <family val="2"/>
        <charset val="238"/>
      </rPr>
      <t xml:space="preserve">zásoby a nedokončená výroba                                                                                                          </t>
    </r>
    <r>
      <rPr>
        <b val="true"/>
        <sz val="11"/>
        <color rgb="FFCE181E"/>
        <rFont val="Calibri"/>
        <family val="2"/>
        <charset val="238"/>
      </rPr>
      <t xml:space="preserve">(kč)</t>
    </r>
  </si>
  <si>
    <t xml:space="preserve">12)</t>
  </si>
  <si>
    <r>
      <rPr>
        <b val="true"/>
        <sz val="13"/>
        <color rgb="FFED1C24"/>
        <rFont val="Calibri"/>
        <family val="2"/>
        <charset val="238"/>
      </rPr>
      <t xml:space="preserve">Tržní hodnota podniku                                                                                                                  </t>
    </r>
    <r>
      <rPr>
        <b val="true"/>
        <sz val="13"/>
        <color rgb="FFCE181E"/>
        <rFont val="Calibri"/>
        <family val="2"/>
        <charset val="238"/>
      </rPr>
      <t xml:space="preserve">(kč)</t>
    </r>
  </si>
  <si>
    <t xml:space="preserve">13)</t>
  </si>
  <si>
    <r>
      <rPr>
        <b val="true"/>
        <sz val="13"/>
        <color rgb="FFED1C24"/>
        <rFont val="Calibri"/>
        <family val="2"/>
        <charset val="238"/>
      </rPr>
      <t xml:space="preserve">Podíl jednoho člena                                                                                                                        </t>
    </r>
    <r>
      <rPr>
        <b val="true"/>
        <sz val="13"/>
        <color rgb="FFCE181E"/>
        <rFont val="Calibri"/>
        <family val="2"/>
        <charset val="238"/>
      </rPr>
      <t xml:space="preserve">(kč)</t>
    </r>
    <r>
      <rPr>
        <b val="true"/>
        <sz val="13"/>
        <color rgb="FFED1C24"/>
        <rFont val="Calibri"/>
        <family val="2"/>
        <charset val="238"/>
      </rPr>
      <t xml:space="preserve">                                                                       </t>
    </r>
  </si>
  <si>
    <t xml:space="preserve">FO</t>
  </si>
  <si>
    <t xml:space="preserve">Celkový dotační příjem na jednu FO s 150ha z přímých plateb</t>
  </si>
  <si>
    <r>
      <rPr>
        <b val="true"/>
        <sz val="12"/>
        <color rgb="FF006C3B"/>
        <rFont val="Calibri"/>
        <family val="2"/>
        <charset val="238"/>
      </rPr>
      <t xml:space="preserve">celkový dotační příjem s </t>
    </r>
    <r>
      <rPr>
        <b val="true"/>
        <sz val="12"/>
        <color rgb="FFED1C24"/>
        <rFont val="Calibri"/>
        <family val="2"/>
        <charset val="238"/>
      </rPr>
      <t xml:space="preserve">mladým</t>
    </r>
    <r>
      <rPr>
        <b val="true"/>
        <sz val="12"/>
        <color rgb="FF006C3B"/>
        <rFont val="Calibri"/>
        <family val="2"/>
        <charset val="238"/>
      </rPr>
      <t xml:space="preserve"> a začínajícím FO</t>
    </r>
  </si>
  <si>
    <t xml:space="preserve">příjem kč/ha u FO</t>
  </si>
  <si>
    <r>
      <rPr>
        <b val="true"/>
        <sz val="12"/>
        <color rgb="FF006C3B"/>
        <rFont val="Calibri"/>
        <family val="2"/>
        <charset val="238"/>
      </rPr>
      <t xml:space="preserve">příjem kč/ha u FO s příplatkem na</t>
    </r>
    <r>
      <rPr>
        <b val="true"/>
        <sz val="12"/>
        <color rgb="FFED1C24"/>
        <rFont val="Calibri"/>
        <family val="2"/>
        <charset val="238"/>
      </rPr>
      <t xml:space="preserve"> mladého </t>
    </r>
    <r>
      <rPr>
        <b val="true"/>
        <sz val="12"/>
        <color rgb="FF006C3B"/>
        <rFont val="Calibri"/>
        <family val="2"/>
        <charset val="238"/>
      </rPr>
      <t xml:space="preserve">a začínajícího</t>
    </r>
  </si>
  <si>
    <t xml:space="preserve">členů</t>
  </si>
  <si>
    <t xml:space="preserve">Celkový dotační příjem pro všechny členy PO</t>
  </si>
  <si>
    <t xml:space="preserve">Celkový dotační příjem na jednoho člena</t>
  </si>
  <si>
    <t xml:space="preserve">příjem kč/ha u sdružených vlastníků</t>
  </si>
  <si>
    <t xml:space="preserve">celkový dopad z nerovných podmínek NZP,SP, a NV na půdní držbu</t>
  </si>
  <si>
    <t xml:space="preserve">prodej družstva (PO) včetně zem.půdy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</si>
</sst>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#,##0"/>
    <numFmt numFmtId="167" formatCode="0"/>
    <numFmt numFmtId="168" formatCode="0.00"/>
    <numFmt numFmtId="169" formatCode="0.0"/>
  </numFmts>
  <fonts count="5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CE181E"/>
      <name val="Calibri"/>
      <family val="2"/>
      <charset val="238"/>
    </font>
    <font>
      <b val="true"/>
      <sz val="14"/>
      <color rgb="FFCE181E"/>
      <name val="Calibri"/>
      <family val="2"/>
      <charset val="238"/>
    </font>
    <font>
      <b val="true"/>
      <sz val="22"/>
      <color rgb="FFCE181E"/>
      <name val="Calibri"/>
      <family val="2"/>
      <charset val="238"/>
    </font>
    <font>
      <b val="true"/>
      <sz val="15"/>
      <name val="Calibri"/>
      <family val="2"/>
      <charset val="238"/>
    </font>
    <font>
      <b val="true"/>
      <sz val="13"/>
      <color rgb="FFCE181E"/>
      <name val="Calibri"/>
      <family val="2"/>
      <charset val="238"/>
    </font>
    <font>
      <sz val="11"/>
      <name val="Calibri"/>
      <family val="2"/>
      <charset val="238"/>
    </font>
    <font>
      <sz val="11"/>
      <color rgb="FFD9D9D9"/>
      <name val="Calibri"/>
      <family val="2"/>
      <charset val="238"/>
    </font>
    <font>
      <b val="true"/>
      <sz val="11"/>
      <name val="Calibri"/>
      <family val="2"/>
      <charset val="238"/>
    </font>
    <font>
      <b val="true"/>
      <sz val="12"/>
      <color rgb="FFCE181E"/>
      <name val="Times New Roman"/>
      <family val="1"/>
      <charset val="238"/>
    </font>
    <font>
      <b val="true"/>
      <sz val="15"/>
      <color rgb="FFCE181E"/>
      <name val="Times New Roman"/>
      <family val="1"/>
      <charset val="238"/>
    </font>
    <font>
      <b val="true"/>
      <sz val="14"/>
      <color rgb="FFCE181E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 val="true"/>
      <sz val="18"/>
      <color rgb="FFCE181E"/>
      <name val="Calibri"/>
      <family val="2"/>
      <charset val="238"/>
    </font>
    <font>
      <b val="true"/>
      <sz val="20"/>
      <color rgb="FFCE181E"/>
      <name val="Calibri"/>
      <family val="2"/>
      <charset val="238"/>
    </font>
    <font>
      <sz val="10"/>
      <color rgb="FF000000"/>
      <name val="Times New Roman"/>
      <family val="1"/>
      <charset val="238"/>
    </font>
    <font>
      <b val="true"/>
      <sz val="12"/>
      <name val="Calibri"/>
      <family val="2"/>
      <charset val="238"/>
    </font>
    <font>
      <b val="true"/>
      <sz val="12"/>
      <color rgb="FFED1C24"/>
      <name val="Times New Roman"/>
      <family val="1"/>
      <charset val="238"/>
    </font>
    <font>
      <b val="true"/>
      <sz val="15"/>
      <color rgb="FF000000"/>
      <name val="Times New Roman"/>
      <family val="1"/>
      <charset val="238"/>
    </font>
    <font>
      <b val="true"/>
      <sz val="15"/>
      <color rgb="FFED1C24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b val="true"/>
      <sz val="26"/>
      <color rgb="FFCE181E"/>
      <name val="Calibri"/>
      <family val="2"/>
      <charset val="238"/>
    </font>
    <font>
      <b val="true"/>
      <sz val="15"/>
      <color rgb="FFED1C24"/>
      <name val="Calibri"/>
      <family val="2"/>
      <charset val="238"/>
    </font>
    <font>
      <b val="true"/>
      <sz val="18"/>
      <color rgb="FFED1C24"/>
      <name val="Calibri"/>
      <family val="2"/>
      <charset val="238"/>
    </font>
    <font>
      <b val="true"/>
      <sz val="10"/>
      <color rgb="FFED1C24"/>
      <name val="Times New Roman"/>
      <family val="1"/>
      <charset val="238"/>
    </font>
    <font>
      <b val="true"/>
      <sz val="15"/>
      <color rgb="FF000000"/>
      <name val="Calibri"/>
      <family val="2"/>
      <charset val="238"/>
    </font>
    <font>
      <b val="true"/>
      <sz val="20"/>
      <color rgb="FF000000"/>
      <name val="Calibri"/>
      <family val="2"/>
      <charset val="238"/>
    </font>
    <font>
      <b val="true"/>
      <sz val="13"/>
      <color rgb="FF000000"/>
      <name val="Times New Roman"/>
      <family val="1"/>
      <charset val="238"/>
    </font>
    <font>
      <b val="true"/>
      <sz val="18"/>
      <color rgb="FF006C3B"/>
      <name val="Times New Roman"/>
      <family val="1"/>
      <charset val="238"/>
    </font>
    <font>
      <b val="true"/>
      <sz val="18"/>
      <color rgb="FFCE181E"/>
      <name val="Times New Roman"/>
      <family val="1"/>
      <charset val="238"/>
    </font>
    <font>
      <b val="true"/>
      <sz val="15"/>
      <color rgb="FF006C3B"/>
      <name val="Times New Roman"/>
      <family val="1"/>
      <charset val="238"/>
    </font>
    <font>
      <b val="true"/>
      <sz val="11"/>
      <color rgb="FFCE181E"/>
      <name val="Calibri"/>
      <family val="2"/>
      <charset val="238"/>
    </font>
    <font>
      <b val="true"/>
      <sz val="12"/>
      <color rgb="FF000000"/>
      <name val="Times New Roman"/>
      <family val="1"/>
      <charset val="238"/>
    </font>
    <font>
      <b val="true"/>
      <sz val="12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 val="true"/>
      <sz val="11"/>
      <color rgb="FFCE181E"/>
      <name val="Times New Roman"/>
      <family val="1"/>
      <charset val="238"/>
    </font>
    <font>
      <b val="true"/>
      <sz val="11"/>
      <color rgb="FF000000"/>
      <name val="Calibri"/>
      <family val="2"/>
      <charset val="238"/>
    </font>
    <font>
      <sz val="10"/>
      <color rgb="FFCE181E"/>
      <name val="Times New Roman"/>
      <family val="1"/>
      <charset val="238"/>
    </font>
    <font>
      <b val="true"/>
      <sz val="15"/>
      <color rgb="FF2B511A"/>
      <name val="Times New Roman"/>
      <family val="1"/>
      <charset val="238"/>
    </font>
    <font>
      <b val="true"/>
      <sz val="10"/>
      <color rgb="FFCE181E"/>
      <name val="Times New Roman"/>
      <family val="1"/>
      <charset val="238"/>
    </font>
    <font>
      <b val="true"/>
      <sz val="15"/>
      <color rgb="FF2B511A"/>
      <name val="Calibri"/>
      <family val="2"/>
      <charset val="238"/>
    </font>
    <font>
      <b val="true"/>
      <sz val="15"/>
      <color rgb="FFCE181E"/>
      <name val="Calibri"/>
      <family val="2"/>
      <charset val="238"/>
    </font>
    <font>
      <sz val="12"/>
      <color rgb="FFED1C24"/>
      <name val="Times New Roman"/>
      <family val="1"/>
      <charset val="238"/>
    </font>
    <font>
      <b val="true"/>
      <sz val="13"/>
      <color rgb="FFED1C24"/>
      <name val="Calibri"/>
      <family val="2"/>
      <charset val="238"/>
    </font>
    <font>
      <sz val="13"/>
      <color rgb="FFED1C24"/>
      <name val="Calibri"/>
      <family val="2"/>
      <charset val="238"/>
    </font>
    <font>
      <b val="true"/>
      <sz val="11"/>
      <color rgb="FFED1C24"/>
      <name val="Calibri"/>
      <family val="2"/>
      <charset val="238"/>
    </font>
    <font>
      <b val="true"/>
      <sz val="12"/>
      <color rgb="FFED1C24"/>
      <name val="Calibri"/>
      <family val="2"/>
      <charset val="238"/>
    </font>
    <font>
      <b val="true"/>
      <sz val="9"/>
      <color rgb="FF000000"/>
      <name val="Calibri"/>
      <family val="2"/>
      <charset val="238"/>
    </font>
    <font>
      <b val="true"/>
      <sz val="12"/>
      <color rgb="FF006C3B"/>
      <name val="Calibri"/>
      <family val="2"/>
      <charset val="238"/>
    </font>
    <font>
      <b val="true"/>
      <sz val="16"/>
      <color rgb="FF2B511A"/>
      <name val="Calibri"/>
      <family val="2"/>
      <charset val="238"/>
    </font>
    <font>
      <sz val="11"/>
      <color rgb="FFCE181E"/>
      <name val="Calibri"/>
      <family val="2"/>
      <charset val="238"/>
    </font>
    <font>
      <b val="true"/>
      <sz val="10.5"/>
      <color rgb="FFED1C24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DDDDDD"/>
        <bgColor rgb="FFD9D9D9"/>
      </patternFill>
    </fill>
    <fill>
      <patternFill patternType="solid">
        <fgColor rgb="FFB2B2B2"/>
        <bgColor rgb="FFC7A0CB"/>
      </patternFill>
    </fill>
    <fill>
      <patternFill patternType="solid">
        <fgColor rgb="FFFFFFFF"/>
        <bgColor rgb="FFFFFFCC"/>
      </patternFill>
    </fill>
    <fill>
      <patternFill patternType="solid">
        <fgColor rgb="FFC2E0AE"/>
        <bgColor rgb="FFADD58A"/>
      </patternFill>
    </fill>
    <fill>
      <patternFill patternType="solid">
        <fgColor rgb="FFCCCCCC"/>
        <bgColor rgb="FFD9D9D9"/>
      </patternFill>
    </fill>
    <fill>
      <patternFill patternType="solid">
        <fgColor rgb="FF9D85BE"/>
        <bgColor rgb="FF808080"/>
      </patternFill>
    </fill>
    <fill>
      <patternFill patternType="solid">
        <fgColor rgb="FFD9D9D9"/>
        <bgColor rgb="FFDDDDDD"/>
      </patternFill>
    </fill>
    <fill>
      <patternFill patternType="solid">
        <fgColor rgb="FFFFF200"/>
        <bgColor rgb="FFFFFF00"/>
      </patternFill>
    </fill>
    <fill>
      <patternFill patternType="solid">
        <fgColor rgb="FFC7A0CB"/>
        <bgColor rgb="FFB2B2B2"/>
      </patternFill>
    </fill>
    <fill>
      <patternFill patternType="solid">
        <fgColor rgb="FFADD58A"/>
        <bgColor rgb="FFC2E0AE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hair"/>
      <top style="medium"/>
      <bottom style="medium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hair"/>
      <right style="medium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1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5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6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7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8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9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6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22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6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6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1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4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4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5" fillId="6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33" fillId="6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3" fillId="6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5" fillId="4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6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33" fillId="6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3" fillId="6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5" fillId="4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6" fillId="1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1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11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1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1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33" fillId="11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11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5" fillId="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5" fillId="4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3" fillId="6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6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9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33" fillId="9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9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9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8" fillId="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1" fillId="9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9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43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4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6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4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33" fillId="4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4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6" fillId="9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9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9" fillId="9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9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9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6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1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36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9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5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9" fillId="11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0" fillId="11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11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9" fillId="11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11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11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9" fillId="11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1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1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1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11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9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4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4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4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9" fillId="1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9" fillId="1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1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39" fillId="1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9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1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6" fillId="1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1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4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1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9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1" fillId="2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1" fillId="9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9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1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54" fillId="1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ED1C24"/>
      <rgbColor rgb="FF00FF00"/>
      <rgbColor rgb="FF0000FF"/>
      <rgbColor rgb="FFFFF200"/>
      <rgbColor rgb="FFFF00FF"/>
      <rgbColor rgb="FF00FFFF"/>
      <rgbColor rgb="FF800000"/>
      <rgbColor rgb="FF006C3B"/>
      <rgbColor rgb="FF000080"/>
      <rgbColor rgb="FF808000"/>
      <rgbColor rgb="FF800080"/>
      <rgbColor rgb="FF008080"/>
      <rgbColor rgb="FFCCCCCC"/>
      <rgbColor rgb="FF808080"/>
      <rgbColor rgb="FFB2B2B2"/>
      <rgbColor rgb="FF993366"/>
      <rgbColor rgb="FFFFFFCC"/>
      <rgbColor rgb="FFDDDDDD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2E0AE"/>
      <rgbColor rgb="FFFFFF99"/>
      <rgbColor rgb="FFADD58A"/>
      <rgbColor rgb="FFFF99CC"/>
      <rgbColor rgb="FFC7A0CB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D85BE"/>
      <rgbColor rgb="FF003366"/>
      <rgbColor rgb="FF339966"/>
      <rgbColor rgb="FF003300"/>
      <rgbColor rgb="FF333300"/>
      <rgbColor rgb="FFCE181E"/>
      <rgbColor rgb="FF993366"/>
      <rgbColor rgb="FF333399"/>
      <rgbColor rgb="FF2B51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ED1C24"/>
    <pageSetUpPr fitToPage="false"/>
  </sheetPr>
  <dimension ref="A1:Q69"/>
  <sheetViews>
    <sheetView showFormulas="false" showGridLines="true" showRowColHeaders="true" showZeros="true" rightToLeft="false" tabSelected="false" showOutlineSymbols="true" defaultGridColor="true" view="normal" topLeftCell="A25" colorId="64" zoomScale="85" zoomScaleNormal="85" zoomScalePageLayoutView="100" workbookViewId="0">
      <selection pane="topLeft" activeCell="A27" activeCellId="1" sqref="A1:I15 A27"/>
    </sheetView>
  </sheetViews>
  <sheetFormatPr defaultRowHeight="13.8" zeroHeight="false" outlineLevelRow="0" outlineLevelCol="0"/>
  <cols>
    <col collapsed="false" customWidth="true" hidden="false" outlineLevel="0" max="1" min="1" style="0" width="7.53"/>
    <col collapsed="false" customWidth="true" hidden="false" outlineLevel="0" max="2" min="2" style="0" width="8.4"/>
    <col collapsed="false" customWidth="true" hidden="false" outlineLevel="0" max="3" min="3" style="0" width="5.6"/>
    <col collapsed="false" customWidth="true" hidden="false" outlineLevel="0" max="4" min="4" style="0" width="24.49"/>
    <col collapsed="false" customWidth="true" hidden="false" outlineLevel="0" max="5" min="5" style="0" width="11.57"/>
    <col collapsed="false" customWidth="true" hidden="false" outlineLevel="0" max="6" min="6" style="0" width="15.42"/>
    <col collapsed="false" customWidth="true" hidden="false" outlineLevel="0" max="7" min="7" style="0" width="12.25"/>
    <col collapsed="false" customWidth="true" hidden="false" outlineLevel="0" max="8" min="8" style="0" width="10.06"/>
    <col collapsed="false" customWidth="true" hidden="false" outlineLevel="0" max="9" min="9" style="0" width="12.37"/>
    <col collapsed="false" customWidth="true" hidden="false" outlineLevel="0" max="10" min="10" style="0" width="7.39"/>
    <col collapsed="false" customWidth="true" hidden="false" outlineLevel="0" max="11" min="11" style="0" width="10.46"/>
    <col collapsed="false" customWidth="true" hidden="false" outlineLevel="0" max="12" min="12" style="0" width="10.06"/>
    <col collapsed="false" customWidth="true" hidden="false" outlineLevel="0" max="13" min="13" style="0" width="11.34"/>
    <col collapsed="false" customWidth="true" hidden="false" outlineLevel="0" max="14" min="14" style="0" width="13.78"/>
    <col collapsed="false" customWidth="true" hidden="false" outlineLevel="0" max="15" min="15" style="0" width="15.44"/>
    <col collapsed="false" customWidth="true" hidden="false" outlineLevel="0" max="1025" min="16" style="0" width="8.54"/>
  </cols>
  <sheetData>
    <row r="1" customFormat="false" ht="26.8" hidden="false" customHeight="false" outlineLevel="0" collapsed="false">
      <c r="A1" s="1" t="n">
        <v>24.116</v>
      </c>
      <c r="B1" s="2" t="s">
        <v>0</v>
      </c>
      <c r="C1" s="3" t="s">
        <v>1</v>
      </c>
      <c r="D1" s="3"/>
      <c r="E1" s="4" t="s">
        <v>2</v>
      </c>
      <c r="F1" s="4" t="s">
        <v>3</v>
      </c>
      <c r="G1" s="5" t="s">
        <v>4</v>
      </c>
      <c r="H1" s="5"/>
      <c r="I1" s="6" t="s">
        <v>5</v>
      </c>
      <c r="J1" s="6" t="s">
        <v>6</v>
      </c>
      <c r="K1" s="7"/>
      <c r="L1" s="8"/>
      <c r="M1" s="8"/>
    </row>
    <row r="2" customFormat="false" ht="18.55" hidden="false" customHeight="false" outlineLevel="0" collapsed="false">
      <c r="A2" s="7"/>
      <c r="B2" s="9" t="s">
        <v>7</v>
      </c>
      <c r="C2" s="9"/>
      <c r="D2" s="9"/>
      <c r="E2" s="10" t="n">
        <v>832082795</v>
      </c>
      <c r="F2" s="11" t="n">
        <f aca="false">E2*A1</f>
        <v>20066508684.22</v>
      </c>
      <c r="G2" s="12" t="s">
        <v>8</v>
      </c>
      <c r="H2" s="13" t="n">
        <f aca="false">E3</f>
        <v>23</v>
      </c>
      <c r="I2" s="14" t="n">
        <v>72.5</v>
      </c>
      <c r="J2" s="15" t="n">
        <f aca="false">I2*A1</f>
        <v>1748.41</v>
      </c>
      <c r="K2" s="16"/>
      <c r="L2" s="8"/>
      <c r="M2" s="8"/>
    </row>
    <row r="3" customFormat="false" ht="20.45" hidden="false" customHeight="true" outlineLevel="0" collapsed="false">
      <c r="A3" s="7"/>
      <c r="B3" s="17" t="s">
        <v>9</v>
      </c>
      <c r="C3" s="17"/>
      <c r="D3" s="17"/>
      <c r="E3" s="18" t="n">
        <v>23</v>
      </c>
      <c r="F3" s="19" t="n">
        <f aca="false">F2/100*23</f>
        <v>4615296997.3706</v>
      </c>
      <c r="G3" s="20" t="s">
        <v>10</v>
      </c>
      <c r="H3" s="20"/>
      <c r="I3" s="14" t="n">
        <v>65.5</v>
      </c>
      <c r="J3" s="15" t="n">
        <f aca="false">I3*A1</f>
        <v>1579.598</v>
      </c>
      <c r="K3" s="16"/>
      <c r="L3" s="8"/>
      <c r="M3" s="21"/>
      <c r="Q3" s="22"/>
    </row>
    <row r="4" customFormat="false" ht="19.75" hidden="false" customHeight="true" outlineLevel="0" collapsed="false">
      <c r="A4" s="7"/>
      <c r="B4" s="23" t="s">
        <v>11</v>
      </c>
      <c r="C4" s="24" t="n">
        <v>47.5</v>
      </c>
      <c r="D4" s="23" t="s">
        <v>12</v>
      </c>
      <c r="E4" s="25" t="n">
        <f aca="false">E2/100*C4</f>
        <v>395239327.625</v>
      </c>
      <c r="F4" s="25" t="n">
        <f aca="false">E4*A1</f>
        <v>9531591625.0045</v>
      </c>
      <c r="G4" s="26" t="s">
        <v>13</v>
      </c>
      <c r="H4" s="26"/>
      <c r="I4" s="14" t="n">
        <v>153.9</v>
      </c>
      <c r="J4" s="15" t="n">
        <f aca="false">I4*A1</f>
        <v>3711.4524</v>
      </c>
      <c r="K4" s="7"/>
      <c r="L4" s="8"/>
      <c r="M4" s="8"/>
      <c r="Q4" s="22"/>
    </row>
    <row r="5" customFormat="false" ht="17.35" hidden="false" customHeight="false" outlineLevel="0" collapsed="false">
      <c r="D5" s="27" t="s">
        <v>14</v>
      </c>
      <c r="E5" s="28" t="s">
        <v>15</v>
      </c>
      <c r="F5" s="29" t="s">
        <v>16</v>
      </c>
      <c r="G5" s="30" t="s">
        <v>17</v>
      </c>
      <c r="H5" s="30"/>
      <c r="I5" s="14" t="n">
        <v>109.7</v>
      </c>
      <c r="J5" s="31" t="n">
        <f aca="false">I5*A1</f>
        <v>2645.5252</v>
      </c>
      <c r="K5" s="0" t="s">
        <v>18</v>
      </c>
      <c r="L5" s="16"/>
      <c r="M5" s="16"/>
    </row>
    <row r="6" customFormat="false" ht="18.55" hidden="false" customHeight="false" outlineLevel="0" collapsed="false">
      <c r="D6" s="32" t="s">
        <v>19</v>
      </c>
      <c r="E6" s="33" t="n">
        <f aca="false">J4</f>
        <v>3711.4524</v>
      </c>
      <c r="F6" s="34" t="n">
        <v>150</v>
      </c>
      <c r="G6" s="35"/>
      <c r="H6" s="35"/>
      <c r="I6" s="35"/>
      <c r="J6" s="35"/>
      <c r="K6" s="35"/>
      <c r="L6" s="36"/>
      <c r="M6" s="36"/>
      <c r="N6" s="8"/>
      <c r="O6" s="8"/>
    </row>
    <row r="7" customFormat="false" ht="18.55" hidden="false" customHeight="false" outlineLevel="0" collapsed="false">
      <c r="A7" s="37" t="s">
        <v>20</v>
      </c>
      <c r="B7" s="37"/>
      <c r="D7" s="38"/>
      <c r="E7" s="38"/>
      <c r="F7" s="39" t="n">
        <f aca="false">E6*F6</f>
        <v>556717.86</v>
      </c>
      <c r="G7" s="40" t="s">
        <v>21</v>
      </c>
      <c r="H7" s="40"/>
      <c r="I7" s="40"/>
      <c r="L7" s="16"/>
      <c r="M7" s="16"/>
    </row>
    <row r="8" customFormat="false" ht="15" hidden="false" customHeight="false" outlineLevel="0" collapsed="false">
      <c r="A8" s="41" t="s">
        <v>22</v>
      </c>
      <c r="B8" s="42" t="n">
        <v>40</v>
      </c>
      <c r="D8" s="38"/>
      <c r="E8" s="38"/>
      <c r="F8" s="38"/>
      <c r="G8" s="35"/>
      <c r="H8" s="35"/>
      <c r="I8" s="35"/>
      <c r="J8" s="35"/>
      <c r="K8" s="35"/>
    </row>
    <row r="9" s="48" customFormat="true" ht="18" hidden="false" customHeight="true" outlineLevel="0" collapsed="false">
      <c r="A9" s="41"/>
      <c r="B9" s="42"/>
      <c r="C9" s="43" t="s">
        <v>23</v>
      </c>
      <c r="D9" s="43"/>
      <c r="E9" s="43"/>
      <c r="F9" s="44" t="n">
        <f aca="false">F12/B8</f>
        <v>47</v>
      </c>
      <c r="G9" s="45" t="s">
        <v>24</v>
      </c>
      <c r="H9" s="45"/>
      <c r="I9" s="45"/>
      <c r="J9" s="46"/>
      <c r="K9" s="47"/>
      <c r="L9" s="0"/>
      <c r="M9" s="0"/>
    </row>
    <row r="10" s="56" customFormat="true" ht="18" hidden="false" customHeight="true" outlineLevel="0" collapsed="false">
      <c r="A10" s="49"/>
      <c r="B10" s="50"/>
      <c r="C10" s="51"/>
      <c r="D10" s="51"/>
      <c r="E10" s="51"/>
      <c r="F10" s="52"/>
      <c r="G10" s="53"/>
      <c r="H10" s="53"/>
      <c r="I10" s="53"/>
      <c r="J10" s="46"/>
      <c r="K10" s="54"/>
      <c r="L10" s="55"/>
      <c r="M10" s="55"/>
    </row>
    <row r="11" customFormat="false" ht="27.5" hidden="false" customHeight="true" outlineLevel="0" collapsed="false">
      <c r="D11" s="57" t="s">
        <v>25</v>
      </c>
      <c r="E11" s="57"/>
      <c r="F11" s="58" t="s">
        <v>26</v>
      </c>
      <c r="G11" s="58"/>
      <c r="H11" s="59"/>
      <c r="I11" s="59"/>
      <c r="J11" s="59"/>
      <c r="K11" s="59"/>
      <c r="L11" s="59"/>
      <c r="M11" s="59"/>
      <c r="N11" s="60"/>
    </row>
    <row r="12" customFormat="false" ht="22.05" hidden="false" customHeight="false" outlineLevel="0" collapsed="false">
      <c r="D12" s="61" t="s">
        <v>27</v>
      </c>
      <c r="E12" s="62" t="n">
        <f aca="false">F6</f>
        <v>150</v>
      </c>
      <c r="F12" s="63" t="n">
        <v>1880</v>
      </c>
      <c r="G12" s="55"/>
      <c r="H12" s="64"/>
      <c r="I12" s="65"/>
      <c r="J12" s="65"/>
      <c r="K12" s="64"/>
      <c r="L12" s="55"/>
      <c r="M12" s="64"/>
    </row>
    <row r="13" customFormat="false" ht="15.5" hidden="false" customHeight="true" outlineLevel="0" collapsed="false">
      <c r="D13" s="66" t="s">
        <v>28</v>
      </c>
      <c r="E13" s="67" t="n">
        <f aca="false">F7</f>
        <v>556717.86</v>
      </c>
      <c r="F13" s="68" t="n">
        <f aca="false">F7</f>
        <v>556717.86</v>
      </c>
      <c r="G13" s="55"/>
      <c r="H13" s="69"/>
      <c r="I13" s="69"/>
      <c r="J13" s="69"/>
      <c r="K13" s="69"/>
      <c r="L13" s="55"/>
      <c r="M13" s="69"/>
    </row>
    <row r="14" customFormat="false" ht="16.9" hidden="false" customHeight="true" outlineLevel="0" collapsed="false">
      <c r="A14" s="70" t="s">
        <v>29</v>
      </c>
      <c r="B14" s="70"/>
      <c r="C14" s="70"/>
      <c r="D14" s="71" t="s">
        <v>30</v>
      </c>
      <c r="E14" s="67" t="n">
        <f aca="false">J2*E12</f>
        <v>262261.5</v>
      </c>
      <c r="F14" s="68" t="n">
        <f aca="false">J2*F12</f>
        <v>3287010.8</v>
      </c>
      <c r="G14" s="55"/>
      <c r="H14" s="69"/>
      <c r="I14" s="69"/>
      <c r="J14" s="69"/>
      <c r="K14" s="69"/>
      <c r="L14" s="55"/>
      <c r="M14" s="69"/>
    </row>
    <row r="15" customFormat="false" ht="18.55" hidden="false" customHeight="false" outlineLevel="0" collapsed="false">
      <c r="A15" s="70"/>
      <c r="B15" s="70"/>
      <c r="C15" s="70"/>
      <c r="D15" s="66" t="s">
        <v>31</v>
      </c>
      <c r="E15" s="72" t="n">
        <f aca="false">SUM(E13:E14)</f>
        <v>818979.36</v>
      </c>
      <c r="F15" s="73" t="n">
        <f aca="false">SUM(F13:F14)</f>
        <v>3843728.66</v>
      </c>
      <c r="G15" s="55"/>
      <c r="H15" s="74"/>
      <c r="I15" s="74"/>
      <c r="J15" s="74"/>
      <c r="K15" s="74"/>
      <c r="L15" s="55"/>
      <c r="M15" s="74"/>
    </row>
    <row r="16" customFormat="false" ht="18.55" hidden="false" customHeight="false" outlineLevel="0" collapsed="false">
      <c r="A16" s="75" t="s">
        <v>32</v>
      </c>
      <c r="B16" s="75"/>
      <c r="C16" s="76" t="n">
        <v>3332</v>
      </c>
      <c r="D16" s="71" t="s">
        <v>33</v>
      </c>
      <c r="E16" s="67" t="n">
        <f aca="false">E15/F6</f>
        <v>5459.8624</v>
      </c>
      <c r="F16" s="68" t="n">
        <f aca="false">F15/F12</f>
        <v>2044.5365212766</v>
      </c>
      <c r="G16" s="55"/>
      <c r="H16" s="69"/>
      <c r="I16" s="69"/>
      <c r="J16" s="69"/>
      <c r="K16" s="69"/>
      <c r="L16" s="55"/>
      <c r="M16" s="69"/>
    </row>
    <row r="17" customFormat="false" ht="18.55" hidden="false" customHeight="false" outlineLevel="0" collapsed="false">
      <c r="A17" s="77" t="s">
        <v>34</v>
      </c>
      <c r="B17" s="77"/>
      <c r="C17" s="78" t="n">
        <v>1833</v>
      </c>
      <c r="D17" s="79" t="s">
        <v>35</v>
      </c>
      <c r="E17" s="80" t="n">
        <f aca="false">J3*F6</f>
        <v>236939.7</v>
      </c>
      <c r="F17" s="81" t="n">
        <f aca="false">J3*F12</f>
        <v>2969644.24</v>
      </c>
      <c r="G17" s="55"/>
      <c r="H17" s="82"/>
      <c r="I17" s="83"/>
      <c r="J17" s="83"/>
      <c r="K17" s="83"/>
      <c r="L17" s="55"/>
      <c r="M17" s="82"/>
    </row>
    <row r="18" customFormat="false" ht="18.55" hidden="false" customHeight="false" outlineLevel="0" collapsed="false">
      <c r="A18" s="84" t="s">
        <v>36</v>
      </c>
      <c r="B18" s="84"/>
      <c r="C18" s="84" t="n">
        <f aca="false">SUM(C16:C17)</f>
        <v>5165</v>
      </c>
      <c r="D18" s="66" t="s">
        <v>37</v>
      </c>
      <c r="E18" s="85" t="n">
        <f aca="false">E15+E17</f>
        <v>1055919.06</v>
      </c>
      <c r="F18" s="86" t="n">
        <f aca="false">F15+F17</f>
        <v>6813372.9</v>
      </c>
      <c r="G18" s="55"/>
      <c r="H18" s="83"/>
      <c r="I18" s="83"/>
      <c r="J18" s="83"/>
      <c r="K18" s="83"/>
      <c r="L18" s="55"/>
      <c r="M18" s="83"/>
    </row>
    <row r="19" customFormat="false" ht="18.55" hidden="false" customHeight="false" outlineLevel="0" collapsed="false">
      <c r="A19" s="87"/>
      <c r="B19" s="87"/>
      <c r="C19" s="87"/>
      <c r="D19" s="88" t="s">
        <v>38</v>
      </c>
      <c r="E19" s="89" t="n">
        <f aca="false">G19*J5</f>
        <v>238097.268</v>
      </c>
      <c r="F19" s="90" t="n">
        <v>0</v>
      </c>
      <c r="G19" s="91" t="n">
        <v>90</v>
      </c>
      <c r="H19" s="92" t="s">
        <v>39</v>
      </c>
      <c r="I19" s="83"/>
      <c r="J19" s="83"/>
      <c r="K19" s="83"/>
      <c r="L19" s="55"/>
      <c r="M19" s="83"/>
    </row>
    <row r="20" customFormat="false" ht="18.55" hidden="false" customHeight="false" outlineLevel="0" collapsed="false">
      <c r="A20" s="87"/>
      <c r="B20" s="87"/>
      <c r="C20" s="87"/>
      <c r="D20" s="88" t="s">
        <v>40</v>
      </c>
      <c r="E20" s="89" t="n">
        <f aca="false">E18+E19</f>
        <v>1294016.328</v>
      </c>
      <c r="F20" s="90" t="n">
        <f aca="false">F18</f>
        <v>6813372.9</v>
      </c>
      <c r="G20" s="55"/>
      <c r="H20" s="83"/>
      <c r="I20" s="83"/>
      <c r="J20" s="83"/>
      <c r="K20" s="83"/>
      <c r="L20" s="55"/>
      <c r="M20" s="83"/>
    </row>
    <row r="21" customFormat="false" ht="18.55" hidden="false" customHeight="false" outlineLevel="0" collapsed="false">
      <c r="D21" s="66" t="s">
        <v>41</v>
      </c>
      <c r="E21" s="85" t="n">
        <f aca="false">E18/F6</f>
        <v>7039.4604</v>
      </c>
      <c r="F21" s="86" t="n">
        <f aca="false">F18/F12</f>
        <v>3624.1345212766</v>
      </c>
      <c r="G21" s="55"/>
      <c r="H21" s="82"/>
      <c r="I21" s="83"/>
      <c r="J21" s="83"/>
      <c r="K21" s="83"/>
      <c r="L21" s="55"/>
      <c r="M21" s="82"/>
    </row>
    <row r="22" s="55" customFormat="true" ht="18.55" hidden="false" customHeight="false" outlineLevel="0" collapsed="false">
      <c r="D22" s="88" t="s">
        <v>42</v>
      </c>
      <c r="E22" s="93" t="n">
        <f aca="false">J5</f>
        <v>2645.5252</v>
      </c>
      <c r="F22" s="90" t="n">
        <v>0</v>
      </c>
      <c r="H22" s="82"/>
      <c r="I22" s="83"/>
      <c r="J22" s="83"/>
      <c r="K22" s="83"/>
      <c r="M22" s="82"/>
    </row>
    <row r="23" s="55" customFormat="true" ht="18.55" hidden="false" customHeight="false" outlineLevel="0" collapsed="false">
      <c r="A23" s="94"/>
      <c r="B23" s="94"/>
      <c r="C23" s="0"/>
      <c r="D23" s="95" t="s">
        <v>43</v>
      </c>
      <c r="E23" s="96" t="n">
        <f aca="false">E21+E22</f>
        <v>9684.9856</v>
      </c>
      <c r="F23" s="97" t="n">
        <f aca="false">F21</f>
        <v>3624.1345212766</v>
      </c>
      <c r="H23" s="82"/>
      <c r="I23" s="83"/>
      <c r="J23" s="83"/>
      <c r="K23" s="83"/>
      <c r="M23" s="82"/>
    </row>
    <row r="24" s="55" customFormat="true" ht="28.2" hidden="false" customHeight="true" outlineLevel="0" collapsed="false">
      <c r="D24" s="98" t="s">
        <v>44</v>
      </c>
      <c r="E24" s="98"/>
      <c r="F24" s="86" t="n">
        <f aca="false">E21-F21</f>
        <v>3415.3258787234</v>
      </c>
      <c r="H24" s="82"/>
      <c r="I24" s="83"/>
      <c r="J24" s="83"/>
      <c r="K24" s="83"/>
      <c r="M24" s="82"/>
    </row>
    <row r="25" s="55" customFormat="true" ht="40.9" hidden="false" customHeight="true" outlineLevel="0" collapsed="false">
      <c r="D25" s="98" t="s">
        <v>45</v>
      </c>
      <c r="E25" s="98"/>
      <c r="F25" s="86" t="n">
        <f aca="false">E23-F24</f>
        <v>6269.6597212766</v>
      </c>
      <c r="H25" s="82"/>
      <c r="I25" s="83"/>
      <c r="J25" s="83"/>
      <c r="K25" s="83"/>
      <c r="M25" s="82"/>
    </row>
    <row r="26" s="55" customFormat="true" ht="18.55" hidden="false" customHeight="false" outlineLevel="0" collapsed="false">
      <c r="D26" s="99"/>
      <c r="E26" s="100"/>
      <c r="F26" s="101"/>
      <c r="H26" s="82"/>
      <c r="I26" s="83"/>
      <c r="J26" s="83"/>
      <c r="K26" s="83"/>
      <c r="M26" s="82"/>
    </row>
    <row r="27" customFormat="false" ht="17.35" hidden="false" customHeight="false" outlineLevel="0" collapsed="false">
      <c r="A27" s="102" t="s">
        <v>46</v>
      </c>
      <c r="B27" s="102"/>
      <c r="C27" s="103" t="s">
        <v>47</v>
      </c>
      <c r="D27" s="103"/>
      <c r="G27" s="55"/>
      <c r="H27" s="83"/>
      <c r="I27" s="83"/>
      <c r="J27" s="83"/>
      <c r="K27" s="83"/>
      <c r="L27" s="55"/>
      <c r="M27" s="83"/>
    </row>
    <row r="28" s="105" customFormat="true" ht="16.15" hidden="false" customHeight="false" outlineLevel="0" collapsed="false">
      <c r="A28" s="104" t="s">
        <v>48</v>
      </c>
      <c r="B28" s="104"/>
      <c r="C28" s="104"/>
      <c r="D28" s="104"/>
      <c r="E28" s="104"/>
      <c r="F28" s="104"/>
      <c r="G28" s="104"/>
      <c r="H28" s="104"/>
      <c r="I28" s="104"/>
    </row>
    <row r="29" customFormat="false" ht="15" hidden="false" customHeight="false" outlineLevel="0" collapsed="false">
      <c r="A29" s="106" t="s">
        <v>49</v>
      </c>
      <c r="B29" s="107" t="s">
        <v>50</v>
      </c>
      <c r="C29" s="107"/>
      <c r="D29" s="107"/>
      <c r="E29" s="107"/>
      <c r="F29" s="107"/>
      <c r="G29" s="107"/>
      <c r="H29" s="108" t="n">
        <f aca="false">C18</f>
        <v>5165</v>
      </c>
      <c r="I29" s="109"/>
    </row>
    <row r="30" customFormat="false" ht="15" hidden="false" customHeight="false" outlineLevel="0" collapsed="false">
      <c r="A30" s="106" t="s">
        <v>51</v>
      </c>
      <c r="B30" s="107" t="s">
        <v>52</v>
      </c>
      <c r="C30" s="107"/>
      <c r="D30" s="107"/>
      <c r="E30" s="107"/>
      <c r="F30" s="107"/>
      <c r="G30" s="107"/>
      <c r="H30" s="110" t="n">
        <f aca="false">F21</f>
        <v>3624.1345212766</v>
      </c>
      <c r="I30" s="111" t="n">
        <f aca="false">H30-H29</f>
        <v>-1540.8654787234</v>
      </c>
    </row>
    <row r="31" customFormat="false" ht="15" hidden="false" customHeight="false" outlineLevel="0" collapsed="false">
      <c r="A31" s="106" t="s">
        <v>53</v>
      </c>
      <c r="B31" s="107" t="s">
        <v>54</v>
      </c>
      <c r="C31" s="107"/>
      <c r="D31" s="107"/>
      <c r="E31" s="107"/>
      <c r="F31" s="107"/>
      <c r="G31" s="107"/>
      <c r="H31" s="108" t="n">
        <f aca="false">F12*H29</f>
        <v>9710200</v>
      </c>
      <c r="I31" s="109"/>
    </row>
    <row r="32" customFormat="false" ht="15" hidden="false" customHeight="false" outlineLevel="0" collapsed="false">
      <c r="A32" s="106" t="s">
        <v>55</v>
      </c>
      <c r="B32" s="107" t="s">
        <v>56</v>
      </c>
      <c r="C32" s="107"/>
      <c r="D32" s="107"/>
      <c r="E32" s="107"/>
      <c r="F32" s="107"/>
      <c r="G32" s="107"/>
      <c r="H32" s="110" t="n">
        <f aca="false">F12*H30</f>
        <v>6813372.9</v>
      </c>
      <c r="I32" s="112"/>
    </row>
    <row r="33" customFormat="false" ht="16.15" hidden="false" customHeight="false" outlineLevel="0" collapsed="false">
      <c r="A33" s="106" t="s">
        <v>57</v>
      </c>
      <c r="B33" s="107" t="s">
        <v>58</v>
      </c>
      <c r="C33" s="107"/>
      <c r="D33" s="107"/>
      <c r="E33" s="107"/>
      <c r="F33" s="107"/>
      <c r="G33" s="107"/>
      <c r="H33" s="113" t="n">
        <f aca="false">H31-H32</f>
        <v>2896827.1</v>
      </c>
      <c r="I33" s="112"/>
    </row>
    <row r="34" customFormat="false" ht="13.8" hidden="false" customHeight="false" outlineLevel="0" collapsed="false">
      <c r="A34" s="114"/>
    </row>
    <row r="35" customFormat="false" ht="17.35" hidden="false" customHeight="false" outlineLevel="0" collapsed="false">
      <c r="A35" s="115" t="s">
        <v>59</v>
      </c>
      <c r="B35" s="115"/>
      <c r="C35" s="116" t="s">
        <v>60</v>
      </c>
      <c r="D35" s="116"/>
    </row>
    <row r="36" customFormat="false" ht="19.05" hidden="false" customHeight="true" outlineLevel="0" collapsed="false">
      <c r="A36" s="117" t="s">
        <v>61</v>
      </c>
      <c r="B36" s="117"/>
      <c r="C36" s="117"/>
      <c r="D36" s="117"/>
      <c r="E36" s="117"/>
      <c r="F36" s="117"/>
      <c r="G36" s="117"/>
      <c r="H36" s="117"/>
      <c r="I36" s="117"/>
      <c r="N36" s="118"/>
      <c r="O36" s="119"/>
    </row>
    <row r="37" customFormat="false" ht="13.8" hidden="false" customHeight="false" outlineLevel="0" collapsed="false">
      <c r="A37" s="120" t="s">
        <v>49</v>
      </c>
      <c r="B37" s="121" t="s">
        <v>62</v>
      </c>
      <c r="C37" s="121"/>
      <c r="D37" s="121"/>
      <c r="E37" s="121"/>
      <c r="F37" s="121"/>
      <c r="G37" s="121"/>
      <c r="H37" s="121"/>
      <c r="I37" s="121"/>
    </row>
    <row r="38" customFormat="false" ht="16.15" hidden="false" customHeight="false" outlineLevel="0" collapsed="false">
      <c r="A38" s="120" t="s">
        <v>51</v>
      </c>
      <c r="B38" s="122" t="s">
        <v>63</v>
      </c>
      <c r="C38" s="123" t="n">
        <v>12</v>
      </c>
      <c r="D38" s="121" t="s">
        <v>64</v>
      </c>
      <c r="E38" s="123" t="n">
        <v>145</v>
      </c>
      <c r="F38" s="121" t="s">
        <v>65</v>
      </c>
      <c r="G38" s="121"/>
      <c r="H38" s="124" t="n">
        <f aca="false">E38*C38</f>
        <v>1740</v>
      </c>
      <c r="I38" s="125" t="s">
        <v>66</v>
      </c>
    </row>
    <row r="39" customFormat="false" ht="15" hidden="false" customHeight="false" outlineLevel="0" collapsed="false">
      <c r="A39" s="120" t="s">
        <v>53</v>
      </c>
      <c r="B39" s="121" t="s">
        <v>67</v>
      </c>
      <c r="C39" s="121"/>
      <c r="D39" s="121"/>
      <c r="E39" s="121"/>
      <c r="F39" s="121"/>
      <c r="G39" s="121"/>
      <c r="H39" s="126" t="n">
        <f aca="false">F12-H38</f>
        <v>140</v>
      </c>
      <c r="I39" s="127" t="s">
        <v>66</v>
      </c>
    </row>
    <row r="40" customFormat="false" ht="15" hidden="false" customHeight="false" outlineLevel="0" collapsed="false">
      <c r="A40" s="120" t="s">
        <v>55</v>
      </c>
      <c r="B40" s="121" t="s">
        <v>68</v>
      </c>
      <c r="C40" s="121"/>
      <c r="D40" s="121"/>
      <c r="E40" s="121"/>
      <c r="F40" s="121"/>
      <c r="G40" s="121"/>
      <c r="H40" s="124" t="n">
        <f aca="false">E38</f>
        <v>145</v>
      </c>
      <c r="I40" s="128" t="n">
        <f aca="false">C38*E38*E21</f>
        <v>12248661.096</v>
      </c>
      <c r="K40" s="55"/>
      <c r="L40" s="55"/>
      <c r="M40" s="129"/>
      <c r="N40" s="55"/>
      <c r="O40" s="55"/>
      <c r="P40" s="55"/>
      <c r="Q40" s="55"/>
    </row>
    <row r="41" customFormat="false" ht="15" hidden="false" customHeight="false" outlineLevel="0" collapsed="false">
      <c r="A41" s="120" t="s">
        <v>57</v>
      </c>
      <c r="B41" s="121" t="s">
        <v>69</v>
      </c>
      <c r="C41" s="121"/>
      <c r="D41" s="121"/>
      <c r="E41" s="121"/>
      <c r="F41" s="121"/>
      <c r="G41" s="121"/>
      <c r="H41" s="124" t="n">
        <f aca="false">H39</f>
        <v>140</v>
      </c>
      <c r="I41" s="128" t="n">
        <f aca="false">H41*E21</f>
        <v>985524.456</v>
      </c>
      <c r="K41" s="130"/>
      <c r="L41" s="131"/>
      <c r="M41" s="132"/>
      <c r="N41" s="133"/>
      <c r="O41" s="133"/>
      <c r="P41" s="133"/>
      <c r="Q41" s="133"/>
    </row>
    <row r="42" customFormat="false" ht="15" hidden="false" customHeight="false" outlineLevel="0" collapsed="false">
      <c r="A42" s="120" t="s">
        <v>70</v>
      </c>
      <c r="B42" s="134" t="s">
        <v>71</v>
      </c>
      <c r="C42" s="134"/>
      <c r="D42" s="134"/>
      <c r="E42" s="134"/>
      <c r="F42" s="134"/>
      <c r="G42" s="134"/>
      <c r="H42" s="134"/>
      <c r="I42" s="128" t="n">
        <f aca="false">I40+I41</f>
        <v>13234185.552</v>
      </c>
      <c r="K42" s="135"/>
      <c r="L42" s="135"/>
      <c r="M42" s="135"/>
      <c r="N42" s="135"/>
      <c r="O42" s="135"/>
      <c r="P42" s="135"/>
      <c r="Q42" s="135"/>
    </row>
    <row r="43" customFormat="false" ht="15" hidden="false" customHeight="false" outlineLevel="0" collapsed="false">
      <c r="A43" s="120" t="s">
        <v>72</v>
      </c>
      <c r="B43" s="121" t="s">
        <v>73</v>
      </c>
      <c r="C43" s="121"/>
      <c r="D43" s="121"/>
      <c r="E43" s="121"/>
      <c r="F43" s="121"/>
      <c r="G43" s="121"/>
      <c r="H43" s="121"/>
      <c r="I43" s="128" t="n">
        <f aca="false">H32-I42</f>
        <v>-6420812.652</v>
      </c>
      <c r="K43" s="135"/>
      <c r="L43" s="135"/>
      <c r="M43" s="135"/>
      <c r="N43" s="135"/>
      <c r="O43" s="135"/>
      <c r="P43" s="135"/>
      <c r="Q43" s="135"/>
    </row>
    <row r="44" customFormat="false" ht="15" hidden="false" customHeight="false" outlineLevel="0" collapsed="false">
      <c r="A44" s="120" t="s">
        <v>74</v>
      </c>
      <c r="B44" s="121" t="s">
        <v>75</v>
      </c>
      <c r="C44" s="121"/>
      <c r="D44" s="121"/>
      <c r="E44" s="121"/>
      <c r="F44" s="121"/>
      <c r="G44" s="121"/>
      <c r="H44" s="121"/>
      <c r="I44" s="128" t="n">
        <f aca="false">I43/B8</f>
        <v>-160520.3163</v>
      </c>
      <c r="K44" s="136"/>
      <c r="L44" s="136"/>
      <c r="M44" s="129"/>
      <c r="N44" s="129"/>
      <c r="O44" s="129"/>
      <c r="P44" s="129"/>
      <c r="Q44" s="129"/>
    </row>
    <row r="45" customFormat="false" ht="15" hidden="false" customHeight="false" outlineLevel="0" collapsed="false">
      <c r="A45" s="120" t="s">
        <v>76</v>
      </c>
      <c r="B45" s="121" t="s">
        <v>77</v>
      </c>
      <c r="C45" s="121"/>
      <c r="D45" s="121"/>
      <c r="E45" s="121"/>
      <c r="F45" s="121"/>
      <c r="G45" s="121"/>
      <c r="H45" s="121"/>
      <c r="I45" s="128" t="n">
        <f aca="false">I43/F12</f>
        <v>-3415.3258787234</v>
      </c>
      <c r="K45" s="136"/>
      <c r="L45" s="136"/>
      <c r="M45" s="137"/>
      <c r="N45" s="137"/>
      <c r="O45" s="137"/>
      <c r="P45" s="138"/>
      <c r="Q45" s="139"/>
    </row>
    <row r="46" customFormat="false" ht="13.8" hidden="false" customHeight="false" outlineLevel="0" collapsed="false">
      <c r="F46" s="140"/>
      <c r="K46" s="136"/>
      <c r="L46" s="136"/>
      <c r="M46" s="129"/>
      <c r="N46" s="129"/>
      <c r="O46" s="141"/>
      <c r="P46" s="138"/>
      <c r="Q46" s="139"/>
    </row>
    <row r="47" customFormat="false" ht="17.35" hidden="true" customHeight="false" outlineLevel="0" collapsed="false">
      <c r="A47" s="142" t="s">
        <v>78</v>
      </c>
      <c r="B47" s="142"/>
      <c r="C47" s="143" t="s">
        <v>79</v>
      </c>
      <c r="D47" s="143"/>
      <c r="E47" s="143"/>
      <c r="F47" s="55"/>
      <c r="G47" s="55"/>
      <c r="H47" s="55"/>
      <c r="I47" s="55"/>
      <c r="K47" s="136"/>
      <c r="L47" s="136"/>
      <c r="M47" s="129"/>
      <c r="N47" s="129"/>
      <c r="O47" s="141"/>
      <c r="P47" s="138"/>
      <c r="Q47" s="139"/>
    </row>
    <row r="48" customFormat="false" ht="15" hidden="true" customHeight="false" outlineLevel="0" collapsed="false">
      <c r="A48" s="144" t="s">
        <v>80</v>
      </c>
      <c r="B48" s="144"/>
      <c r="C48" s="144"/>
      <c r="D48" s="144"/>
      <c r="E48" s="144"/>
      <c r="F48" s="144"/>
      <c r="G48" s="144"/>
      <c r="H48" s="144"/>
      <c r="I48" s="144"/>
      <c r="K48" s="136"/>
      <c r="L48" s="136"/>
      <c r="M48" s="129"/>
      <c r="N48" s="129"/>
      <c r="O48" s="141"/>
      <c r="P48" s="138"/>
      <c r="Q48" s="139"/>
    </row>
    <row r="49" customFormat="false" ht="13.8" hidden="true" customHeight="false" outlineLevel="0" collapsed="false">
      <c r="A49" s="145" t="s">
        <v>49</v>
      </c>
      <c r="B49" s="146" t="s">
        <v>81</v>
      </c>
      <c r="C49" s="146"/>
      <c r="D49" s="146"/>
      <c r="E49" s="146"/>
      <c r="F49" s="146"/>
      <c r="G49" s="147" t="n">
        <v>1120</v>
      </c>
      <c r="H49" s="147" t="n">
        <v>50000</v>
      </c>
      <c r="I49" s="148" t="n">
        <f aca="false">G49*H49</f>
        <v>56000000</v>
      </c>
      <c r="K49" s="136"/>
      <c r="L49" s="136"/>
      <c r="M49" s="129"/>
      <c r="N49" s="129"/>
      <c r="O49" s="141"/>
      <c r="P49" s="138"/>
      <c r="Q49" s="139"/>
    </row>
    <row r="50" customFormat="false" ht="13.8" hidden="true" customHeight="false" outlineLevel="0" collapsed="false">
      <c r="A50" s="145" t="s">
        <v>51</v>
      </c>
      <c r="B50" s="146" t="s">
        <v>82</v>
      </c>
      <c r="C50" s="146"/>
      <c r="D50" s="146"/>
      <c r="E50" s="146"/>
      <c r="F50" s="146"/>
      <c r="G50" s="147" t="n">
        <v>5.6</v>
      </c>
      <c r="H50" s="149" t="n">
        <v>350000</v>
      </c>
      <c r="I50" s="150" t="n">
        <f aca="false">H50*G50</f>
        <v>1960000</v>
      </c>
      <c r="K50" s="136"/>
      <c r="L50" s="136"/>
      <c r="M50" s="129"/>
      <c r="N50" s="129"/>
      <c r="O50" s="141"/>
      <c r="P50" s="138"/>
      <c r="Q50" s="139"/>
    </row>
    <row r="51" customFormat="false" ht="13.8" hidden="true" customHeight="false" outlineLevel="0" collapsed="false">
      <c r="A51" s="145" t="s">
        <v>53</v>
      </c>
      <c r="B51" s="146" t="s">
        <v>83</v>
      </c>
      <c r="C51" s="146"/>
      <c r="D51" s="146"/>
      <c r="E51" s="146"/>
      <c r="F51" s="146"/>
      <c r="G51" s="146"/>
      <c r="H51" s="146"/>
      <c r="I51" s="151" t="n">
        <v>1000000000</v>
      </c>
      <c r="K51" s="136"/>
      <c r="L51" s="136"/>
      <c r="M51" s="129"/>
      <c r="N51" s="129"/>
      <c r="O51" s="141"/>
      <c r="P51" s="138"/>
      <c r="Q51" s="139"/>
    </row>
    <row r="52" customFormat="false" ht="13.8" hidden="true" customHeight="false" outlineLevel="0" collapsed="false">
      <c r="A52" s="145" t="s">
        <v>55</v>
      </c>
      <c r="B52" s="146" t="s">
        <v>84</v>
      </c>
      <c r="C52" s="146"/>
      <c r="D52" s="146"/>
      <c r="E52" s="146"/>
      <c r="F52" s="146"/>
      <c r="G52" s="146"/>
      <c r="H52" s="146"/>
      <c r="I52" s="152" t="n">
        <v>30000000</v>
      </c>
      <c r="K52" s="136"/>
      <c r="L52" s="136"/>
      <c r="M52" s="129"/>
      <c r="N52" s="129"/>
      <c r="O52" s="141"/>
      <c r="P52" s="138"/>
      <c r="Q52" s="139"/>
    </row>
    <row r="53" customFormat="false" ht="13.8" hidden="true" customHeight="false" outlineLevel="0" collapsed="false">
      <c r="A53" s="145" t="s">
        <v>57</v>
      </c>
      <c r="B53" s="146" t="s">
        <v>85</v>
      </c>
      <c r="C53" s="146"/>
      <c r="D53" s="146"/>
      <c r="E53" s="146"/>
      <c r="F53" s="146"/>
      <c r="G53" s="147" t="n">
        <v>640</v>
      </c>
      <c r="H53" s="149" t="n">
        <v>40000</v>
      </c>
      <c r="I53" s="150" t="n">
        <f aca="false">G53*H53</f>
        <v>25600000</v>
      </c>
      <c r="K53" s="136"/>
      <c r="L53" s="136"/>
      <c r="M53" s="129"/>
      <c r="N53" s="129"/>
      <c r="O53" s="141"/>
      <c r="P53" s="138"/>
      <c r="Q53" s="139"/>
    </row>
    <row r="54" customFormat="false" ht="15" hidden="true" customHeight="false" outlineLevel="0" collapsed="false">
      <c r="A54" s="145" t="s">
        <v>70</v>
      </c>
      <c r="B54" s="146" t="s">
        <v>86</v>
      </c>
      <c r="C54" s="146"/>
      <c r="D54" s="146"/>
      <c r="E54" s="146"/>
      <c r="F54" s="147" t="n">
        <v>800</v>
      </c>
      <c r="G54" s="147" t="n">
        <v>350</v>
      </c>
      <c r="H54" s="153" t="n">
        <v>40</v>
      </c>
      <c r="I54" s="150" t="n">
        <f aca="false">F54*G54*H54</f>
        <v>11200000</v>
      </c>
      <c r="K54" s="136"/>
      <c r="L54" s="136"/>
      <c r="M54" s="129"/>
      <c r="N54" s="129"/>
      <c r="O54" s="141"/>
      <c r="P54" s="138"/>
      <c r="Q54" s="139"/>
    </row>
    <row r="55" customFormat="false" ht="13.8" hidden="true" customHeight="false" outlineLevel="0" collapsed="false">
      <c r="A55" s="145" t="s">
        <v>72</v>
      </c>
      <c r="B55" s="146" t="s">
        <v>87</v>
      </c>
      <c r="C55" s="146"/>
      <c r="D55" s="146"/>
      <c r="E55" s="146"/>
      <c r="F55" s="146"/>
      <c r="G55" s="146"/>
      <c r="H55" s="146"/>
      <c r="I55" s="152" t="n">
        <v>35000000</v>
      </c>
      <c r="K55" s="136"/>
      <c r="L55" s="136"/>
      <c r="M55" s="129"/>
      <c r="N55" s="129"/>
      <c r="O55" s="141"/>
      <c r="P55" s="138"/>
      <c r="Q55" s="139"/>
    </row>
    <row r="56" customFormat="false" ht="13.8" hidden="true" customHeight="false" outlineLevel="0" collapsed="false">
      <c r="A56" s="145" t="s">
        <v>74</v>
      </c>
      <c r="B56" s="146" t="s">
        <v>88</v>
      </c>
      <c r="C56" s="146"/>
      <c r="D56" s="146"/>
      <c r="E56" s="146"/>
      <c r="F56" s="146"/>
      <c r="G56" s="146"/>
      <c r="H56" s="146"/>
      <c r="I56" s="152" t="n">
        <v>-120000000</v>
      </c>
      <c r="K56" s="136"/>
      <c r="L56" s="136"/>
      <c r="M56" s="129"/>
      <c r="N56" s="129"/>
      <c r="O56" s="141"/>
      <c r="P56" s="138"/>
      <c r="Q56" s="139"/>
    </row>
    <row r="57" customFormat="false" ht="13.8" hidden="true" customHeight="false" outlineLevel="0" collapsed="false">
      <c r="A57" s="145" t="s">
        <v>76</v>
      </c>
      <c r="B57" s="146" t="s">
        <v>89</v>
      </c>
      <c r="C57" s="146"/>
      <c r="D57" s="146"/>
      <c r="E57" s="146"/>
      <c r="F57" s="146"/>
      <c r="G57" s="146"/>
      <c r="H57" s="146"/>
      <c r="I57" s="152" t="n">
        <v>-10000000</v>
      </c>
      <c r="K57" s="136"/>
      <c r="L57" s="136"/>
      <c r="M57" s="129"/>
      <c r="N57" s="129"/>
      <c r="O57" s="141"/>
      <c r="P57" s="138"/>
      <c r="Q57" s="139"/>
    </row>
    <row r="58" customFormat="false" ht="13.8" hidden="true" customHeight="false" outlineLevel="0" collapsed="false">
      <c r="A58" s="145" t="s">
        <v>90</v>
      </c>
      <c r="B58" s="146" t="s">
        <v>91</v>
      </c>
      <c r="C58" s="146"/>
      <c r="D58" s="146"/>
      <c r="E58" s="146"/>
      <c r="F58" s="146"/>
      <c r="G58" s="146"/>
      <c r="H58" s="146"/>
      <c r="I58" s="152" t="n">
        <v>-20000000</v>
      </c>
      <c r="K58" s="136"/>
      <c r="L58" s="136"/>
      <c r="M58" s="129"/>
      <c r="N58" s="129"/>
      <c r="O58" s="141"/>
      <c r="P58" s="138"/>
      <c r="Q58" s="139"/>
    </row>
    <row r="59" customFormat="false" ht="13.8" hidden="true" customHeight="false" outlineLevel="0" collapsed="false">
      <c r="A59" s="145" t="s">
        <v>92</v>
      </c>
      <c r="B59" s="146" t="s">
        <v>93</v>
      </c>
      <c r="C59" s="146"/>
      <c r="D59" s="146"/>
      <c r="E59" s="146"/>
      <c r="F59" s="146"/>
      <c r="G59" s="146"/>
      <c r="H59" s="146"/>
      <c r="I59" s="152" t="n">
        <v>25000000</v>
      </c>
      <c r="K59" s="136"/>
      <c r="L59" s="136"/>
      <c r="M59" s="129"/>
      <c r="N59" s="129"/>
      <c r="O59" s="141"/>
      <c r="P59" s="138"/>
      <c r="Q59" s="139"/>
    </row>
    <row r="60" customFormat="false" ht="16.15" hidden="true" customHeight="false" outlineLevel="0" collapsed="false">
      <c r="A60" s="145" t="s">
        <v>94</v>
      </c>
      <c r="B60" s="154" t="s">
        <v>95</v>
      </c>
      <c r="C60" s="154"/>
      <c r="D60" s="154"/>
      <c r="E60" s="154"/>
      <c r="F60" s="154"/>
      <c r="G60" s="154"/>
      <c r="H60" s="154"/>
      <c r="I60" s="155" t="n">
        <f aca="false">SUM(I49:I59)</f>
        <v>1034760000</v>
      </c>
      <c r="K60" s="136"/>
      <c r="L60" s="136"/>
      <c r="M60" s="129"/>
      <c r="N60" s="129"/>
      <c r="O60" s="141"/>
      <c r="P60" s="138"/>
      <c r="Q60" s="139"/>
    </row>
    <row r="61" customFormat="false" ht="16.15" hidden="true" customHeight="false" outlineLevel="0" collapsed="false">
      <c r="A61" s="145" t="s">
        <v>96</v>
      </c>
      <c r="B61" s="154" t="s">
        <v>97</v>
      </c>
      <c r="C61" s="154"/>
      <c r="D61" s="154"/>
      <c r="E61" s="154"/>
      <c r="F61" s="154"/>
      <c r="G61" s="154"/>
      <c r="H61" s="154"/>
      <c r="I61" s="155" t="n">
        <f aca="false">I60/B8</f>
        <v>25869000</v>
      </c>
      <c r="K61" s="136"/>
      <c r="L61" s="136"/>
      <c r="M61" s="129"/>
      <c r="N61" s="129"/>
      <c r="O61" s="141"/>
      <c r="P61" s="138"/>
      <c r="Q61" s="139"/>
    </row>
    <row r="62" customFormat="false" ht="15" hidden="false" customHeight="false" outlineLevel="0" collapsed="false">
      <c r="A62" s="156" t="s">
        <v>98</v>
      </c>
      <c r="B62" s="157" t="n">
        <v>1</v>
      </c>
      <c r="C62" s="158" t="n">
        <f aca="false">E18</f>
        <v>1055919.06</v>
      </c>
      <c r="D62" s="158" t="e">
        <f aca="false">#REF!*#REF!</f>
        <v>#REF!</v>
      </c>
      <c r="E62" s="159" t="s">
        <v>99</v>
      </c>
      <c r="F62" s="159"/>
      <c r="G62" s="159"/>
      <c r="H62" s="159"/>
      <c r="I62" s="159"/>
      <c r="K62" s="160"/>
      <c r="L62" s="161"/>
      <c r="M62" s="161"/>
      <c r="N62" s="161"/>
      <c r="O62" s="161"/>
      <c r="P62" s="162"/>
      <c r="Q62" s="163"/>
    </row>
    <row r="63" customFormat="false" ht="15" hidden="false" customHeight="false" outlineLevel="0" collapsed="false">
      <c r="A63" s="156"/>
      <c r="B63" s="157"/>
      <c r="C63" s="164" t="n">
        <f aca="false">C62+E19</f>
        <v>1294016.328</v>
      </c>
      <c r="D63" s="164" t="e">
        <f aca="false">#REF!*#REF!</f>
        <v>#REF!</v>
      </c>
      <c r="E63" s="165" t="s">
        <v>100</v>
      </c>
      <c r="F63" s="165"/>
      <c r="G63" s="165"/>
      <c r="H63" s="165"/>
      <c r="I63" s="165"/>
      <c r="K63" s="160"/>
      <c r="L63" s="161"/>
      <c r="M63" s="161"/>
      <c r="N63" s="161"/>
      <c r="O63" s="161"/>
      <c r="P63" s="162"/>
      <c r="Q63" s="163"/>
    </row>
    <row r="64" customFormat="false" ht="15" hidden="false" customHeight="false" outlineLevel="0" collapsed="false">
      <c r="A64" s="156"/>
      <c r="B64" s="157"/>
      <c r="C64" s="158" t="n">
        <f aca="false">E18/150</f>
        <v>7039.4604</v>
      </c>
      <c r="D64" s="158" t="e">
        <f aca="false">#REF!*#REF!</f>
        <v>#REF!</v>
      </c>
      <c r="E64" s="166" t="s">
        <v>101</v>
      </c>
      <c r="F64" s="166"/>
      <c r="G64" s="166"/>
      <c r="H64" s="166"/>
      <c r="I64" s="166"/>
      <c r="K64" s="160"/>
      <c r="L64" s="161"/>
      <c r="M64" s="161"/>
      <c r="N64" s="161"/>
      <c r="O64" s="161"/>
      <c r="P64" s="163"/>
      <c r="Q64" s="55"/>
    </row>
    <row r="65" customFormat="false" ht="15" hidden="false" customHeight="false" outlineLevel="0" collapsed="false">
      <c r="A65" s="156"/>
      <c r="B65" s="157"/>
      <c r="C65" s="164" t="n">
        <f aca="false">C64+E22</f>
        <v>9684.9856</v>
      </c>
      <c r="D65" s="164" t="e">
        <f aca="false">#REF!*#REF!</f>
        <v>#REF!</v>
      </c>
      <c r="E65" s="167" t="s">
        <v>102</v>
      </c>
      <c r="F65" s="167"/>
      <c r="G65" s="167"/>
      <c r="H65" s="167"/>
      <c r="I65" s="167"/>
      <c r="K65" s="160"/>
      <c r="L65" s="161"/>
      <c r="M65" s="161"/>
      <c r="N65" s="161"/>
      <c r="O65" s="161"/>
      <c r="P65" s="163"/>
      <c r="Q65" s="55"/>
    </row>
    <row r="66" s="160" customFormat="true" ht="15" hidden="false" customHeight="false" outlineLevel="0" collapsed="false">
      <c r="A66" s="168" t="s">
        <v>103</v>
      </c>
      <c r="B66" s="169" t="n">
        <f aca="false">B8</f>
        <v>40</v>
      </c>
      <c r="C66" s="170" t="n">
        <f aca="false">F18</f>
        <v>6813372.9</v>
      </c>
      <c r="D66" s="170"/>
      <c r="E66" s="171" t="s">
        <v>104</v>
      </c>
      <c r="F66" s="171"/>
      <c r="G66" s="171"/>
      <c r="H66" s="171"/>
      <c r="I66" s="171"/>
      <c r="N66" s="0"/>
    </row>
    <row r="67" s="160" customFormat="true" ht="15" hidden="false" customHeight="false" outlineLevel="0" collapsed="false">
      <c r="A67" s="168"/>
      <c r="B67" s="169" t="n">
        <f aca="false">B9</f>
        <v>0</v>
      </c>
      <c r="C67" s="170" t="n">
        <f aca="false">C66/B8</f>
        <v>170334.3225</v>
      </c>
      <c r="D67" s="170"/>
      <c r="E67" s="172" t="s">
        <v>105</v>
      </c>
      <c r="F67" s="172"/>
      <c r="G67" s="172"/>
      <c r="H67" s="172"/>
      <c r="I67" s="172"/>
      <c r="N67" s="0"/>
    </row>
    <row r="68" s="160" customFormat="true" ht="15" hidden="false" customHeight="false" outlineLevel="0" collapsed="false">
      <c r="A68" s="168"/>
      <c r="B68" s="169"/>
      <c r="C68" s="170" t="n">
        <f aca="false">F21</f>
        <v>3624.1345212766</v>
      </c>
      <c r="D68" s="170"/>
      <c r="E68" s="172" t="s">
        <v>106</v>
      </c>
      <c r="F68" s="172"/>
      <c r="G68" s="172"/>
      <c r="H68" s="172"/>
      <c r="I68" s="172"/>
    </row>
    <row r="69" s="160" customFormat="true" ht="18.55" hidden="false" customHeight="false" outlineLevel="0" collapsed="false">
      <c r="A69" s="168"/>
      <c r="B69" s="169"/>
      <c r="C69" s="173" t="n">
        <f aca="false">F24</f>
        <v>3415.3258787234</v>
      </c>
      <c r="D69" s="173"/>
      <c r="E69" s="174" t="s">
        <v>107</v>
      </c>
      <c r="F69" s="174"/>
      <c r="G69" s="174"/>
      <c r="H69" s="174"/>
      <c r="I69" s="174"/>
    </row>
  </sheetData>
  <mergeCells count="83">
    <mergeCell ref="C1:D1"/>
    <mergeCell ref="G1:H1"/>
    <mergeCell ref="B2:D2"/>
    <mergeCell ref="B3:D3"/>
    <mergeCell ref="G3:H3"/>
    <mergeCell ref="G4:H4"/>
    <mergeCell ref="G5:H5"/>
    <mergeCell ref="A7:B7"/>
    <mergeCell ref="G7:I7"/>
    <mergeCell ref="A8:A9"/>
    <mergeCell ref="B8:B9"/>
    <mergeCell ref="C9:E9"/>
    <mergeCell ref="G9:I9"/>
    <mergeCell ref="D11:E11"/>
    <mergeCell ref="F11:G11"/>
    <mergeCell ref="A14:C15"/>
    <mergeCell ref="A16:B16"/>
    <mergeCell ref="A17:B17"/>
    <mergeCell ref="A18:B18"/>
    <mergeCell ref="A23:B23"/>
    <mergeCell ref="D24:E24"/>
    <mergeCell ref="D25:E25"/>
    <mergeCell ref="A27:B27"/>
    <mergeCell ref="C27:D27"/>
    <mergeCell ref="A28:I28"/>
    <mergeCell ref="B29:G29"/>
    <mergeCell ref="B30:G30"/>
    <mergeCell ref="B31:G31"/>
    <mergeCell ref="B32:G32"/>
    <mergeCell ref="B33:G33"/>
    <mergeCell ref="A35:B35"/>
    <mergeCell ref="C35:D35"/>
    <mergeCell ref="A36:I36"/>
    <mergeCell ref="B37:I37"/>
    <mergeCell ref="F38:G38"/>
    <mergeCell ref="B39:G39"/>
    <mergeCell ref="B40:G40"/>
    <mergeCell ref="B41:G41"/>
    <mergeCell ref="N41:Q41"/>
    <mergeCell ref="B42:H42"/>
    <mergeCell ref="K42:Q43"/>
    <mergeCell ref="B43:H43"/>
    <mergeCell ref="B44:H44"/>
    <mergeCell ref="K44:L44"/>
    <mergeCell ref="B45:H45"/>
    <mergeCell ref="K45:L45"/>
    <mergeCell ref="K46:L46"/>
    <mergeCell ref="A47:B47"/>
    <mergeCell ref="C47:E47"/>
    <mergeCell ref="A48:I48"/>
    <mergeCell ref="B49:F49"/>
    <mergeCell ref="B50:F50"/>
    <mergeCell ref="B51:H51"/>
    <mergeCell ref="B52:H52"/>
    <mergeCell ref="B53:F53"/>
    <mergeCell ref="B54:E54"/>
    <mergeCell ref="B55:H55"/>
    <mergeCell ref="B56:H56"/>
    <mergeCell ref="B57:H57"/>
    <mergeCell ref="B58:H58"/>
    <mergeCell ref="B59:H59"/>
    <mergeCell ref="B60:H60"/>
    <mergeCell ref="B61:H61"/>
    <mergeCell ref="A62:A65"/>
    <mergeCell ref="B62:B65"/>
    <mergeCell ref="C62:D62"/>
    <mergeCell ref="E62:I62"/>
    <mergeCell ref="C63:D63"/>
    <mergeCell ref="E63:I63"/>
    <mergeCell ref="C64:D64"/>
    <mergeCell ref="E64:I64"/>
    <mergeCell ref="C65:D65"/>
    <mergeCell ref="E65:I65"/>
    <mergeCell ref="A66:A69"/>
    <mergeCell ref="B66:B69"/>
    <mergeCell ref="C66:D66"/>
    <mergeCell ref="E66:I66"/>
    <mergeCell ref="C67:D67"/>
    <mergeCell ref="E67:I67"/>
    <mergeCell ref="C68:D68"/>
    <mergeCell ref="E68:I68"/>
    <mergeCell ref="C69:D69"/>
    <mergeCell ref="E69:I69"/>
  </mergeCells>
  <printOptions headings="false" gridLines="false" gridLinesSet="true" horizontalCentered="false" verticalCentered="false"/>
  <pageMargins left="0.156944444444444" right="0.184722222222222" top="0.401388888888889" bottom="0.347222222222222" header="0.136111111111111" footer="0.0819444444444444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:I15"/>
    </sheetView>
  </sheetViews>
  <sheetFormatPr defaultRowHeight="12.8" zeroHeight="false" outlineLevelRow="0" outlineLevelCol="0"/>
  <cols>
    <col collapsed="false" customWidth="true" hidden="false" outlineLevel="0" max="1" min="1" style="0" width="4.63"/>
    <col collapsed="false" customWidth="true" hidden="false" outlineLevel="0" max="8" min="2" style="0" width="8.54"/>
    <col collapsed="false" customWidth="true" hidden="false" outlineLevel="0" max="9" min="9" style="0" width="13.1"/>
    <col collapsed="false" customWidth="true" hidden="false" outlineLevel="0" max="1025" min="10" style="0" width="8.54"/>
  </cols>
  <sheetData>
    <row r="1" customFormat="false" ht="18.55" hidden="false" customHeight="false" outlineLevel="0" collapsed="false">
      <c r="A1" s="142" t="s">
        <v>78</v>
      </c>
      <c r="B1" s="142"/>
      <c r="C1" s="143" t="s">
        <v>108</v>
      </c>
      <c r="D1" s="143"/>
      <c r="E1" s="143"/>
      <c r="F1" s="143"/>
      <c r="G1" s="143"/>
      <c r="H1" s="175" t="s">
        <v>103</v>
      </c>
      <c r="I1" s="176" t="n">
        <f aca="false">'RP 23% OSTAŠ dle NV a UZEI'!B8</f>
        <v>40</v>
      </c>
    </row>
    <row r="2" customFormat="false" ht="13.8" hidden="false" customHeight="false" outlineLevel="0" collapsed="false">
      <c r="A2" s="177" t="s">
        <v>80</v>
      </c>
      <c r="B2" s="177"/>
      <c r="C2" s="177"/>
      <c r="D2" s="177"/>
      <c r="E2" s="177"/>
      <c r="F2" s="177"/>
      <c r="G2" s="177"/>
      <c r="H2" s="177"/>
      <c r="I2" s="177"/>
    </row>
    <row r="3" customFormat="false" ht="13.8" hidden="false" customHeight="false" outlineLevel="0" collapsed="false">
      <c r="A3" s="145" t="s">
        <v>49</v>
      </c>
      <c r="B3" s="146" t="s">
        <v>81</v>
      </c>
      <c r="C3" s="146"/>
      <c r="D3" s="146"/>
      <c r="E3" s="146"/>
      <c r="F3" s="146"/>
      <c r="G3" s="147" t="n">
        <v>1120</v>
      </c>
      <c r="H3" s="147" t="n">
        <v>50000</v>
      </c>
      <c r="I3" s="148" t="n">
        <f aca="false">G3*H3</f>
        <v>56000000</v>
      </c>
    </row>
    <row r="4" customFormat="false" ht="13.8" hidden="false" customHeight="false" outlineLevel="0" collapsed="false">
      <c r="A4" s="145" t="s">
        <v>51</v>
      </c>
      <c r="B4" s="146" t="s">
        <v>82</v>
      </c>
      <c r="C4" s="146"/>
      <c r="D4" s="146"/>
      <c r="E4" s="146"/>
      <c r="F4" s="146"/>
      <c r="G4" s="147" t="n">
        <v>5.6</v>
      </c>
      <c r="H4" s="149" t="n">
        <v>350000</v>
      </c>
      <c r="I4" s="150" t="n">
        <f aca="false">H4*G4</f>
        <v>1960000</v>
      </c>
    </row>
    <row r="5" customFormat="false" ht="13.8" hidden="false" customHeight="false" outlineLevel="0" collapsed="false">
      <c r="A5" s="145" t="s">
        <v>53</v>
      </c>
      <c r="B5" s="146" t="s">
        <v>83</v>
      </c>
      <c r="C5" s="146"/>
      <c r="D5" s="146"/>
      <c r="E5" s="146"/>
      <c r="F5" s="146"/>
      <c r="G5" s="146"/>
      <c r="H5" s="146"/>
      <c r="I5" s="151" t="n">
        <v>1000000000</v>
      </c>
    </row>
    <row r="6" customFormat="false" ht="13.8" hidden="false" customHeight="false" outlineLevel="0" collapsed="false">
      <c r="A6" s="145" t="s">
        <v>55</v>
      </c>
      <c r="B6" s="146" t="s">
        <v>84</v>
      </c>
      <c r="C6" s="146"/>
      <c r="D6" s="146"/>
      <c r="E6" s="146"/>
      <c r="F6" s="146"/>
      <c r="G6" s="146"/>
      <c r="H6" s="146"/>
      <c r="I6" s="152" t="n">
        <v>30000000</v>
      </c>
    </row>
    <row r="7" customFormat="false" ht="13.8" hidden="false" customHeight="false" outlineLevel="0" collapsed="false">
      <c r="A7" s="145" t="s">
        <v>57</v>
      </c>
      <c r="B7" s="146" t="s">
        <v>85</v>
      </c>
      <c r="C7" s="146"/>
      <c r="D7" s="146"/>
      <c r="E7" s="146"/>
      <c r="F7" s="146"/>
      <c r="G7" s="147" t="n">
        <v>640</v>
      </c>
      <c r="H7" s="149" t="n">
        <v>40000</v>
      </c>
      <c r="I7" s="150" t="n">
        <f aca="false">G7*H7</f>
        <v>25600000</v>
      </c>
    </row>
    <row r="8" customFormat="false" ht="15" hidden="false" customHeight="false" outlineLevel="0" collapsed="false">
      <c r="A8" s="145" t="s">
        <v>70</v>
      </c>
      <c r="B8" s="146" t="s">
        <v>86</v>
      </c>
      <c r="C8" s="146"/>
      <c r="D8" s="146"/>
      <c r="E8" s="146"/>
      <c r="F8" s="147" t="n">
        <v>800</v>
      </c>
      <c r="G8" s="147" t="n">
        <v>350</v>
      </c>
      <c r="H8" s="153" t="n">
        <v>40</v>
      </c>
      <c r="I8" s="150" t="n">
        <f aca="false">F8*G8*H8</f>
        <v>11200000</v>
      </c>
    </row>
    <row r="9" customFormat="false" ht="13.8" hidden="false" customHeight="false" outlineLevel="0" collapsed="false">
      <c r="A9" s="145" t="s">
        <v>72</v>
      </c>
      <c r="B9" s="146" t="s">
        <v>87</v>
      </c>
      <c r="C9" s="146"/>
      <c r="D9" s="146"/>
      <c r="E9" s="146"/>
      <c r="F9" s="146"/>
      <c r="G9" s="146"/>
      <c r="H9" s="146"/>
      <c r="I9" s="152" t="n">
        <v>35000000</v>
      </c>
    </row>
    <row r="10" customFormat="false" ht="13.8" hidden="false" customHeight="false" outlineLevel="0" collapsed="false">
      <c r="A10" s="145" t="s">
        <v>74</v>
      </c>
      <c r="B10" s="146" t="s">
        <v>88</v>
      </c>
      <c r="C10" s="146"/>
      <c r="D10" s="146"/>
      <c r="E10" s="146"/>
      <c r="F10" s="146"/>
      <c r="G10" s="146"/>
      <c r="H10" s="146"/>
      <c r="I10" s="152" t="n">
        <v>-120000000</v>
      </c>
    </row>
    <row r="11" customFormat="false" ht="13.8" hidden="false" customHeight="false" outlineLevel="0" collapsed="false">
      <c r="A11" s="145" t="s">
        <v>76</v>
      </c>
      <c r="B11" s="146" t="s">
        <v>89</v>
      </c>
      <c r="C11" s="146"/>
      <c r="D11" s="146"/>
      <c r="E11" s="146"/>
      <c r="F11" s="146"/>
      <c r="G11" s="146"/>
      <c r="H11" s="146"/>
      <c r="I11" s="152" t="n">
        <v>-10000000</v>
      </c>
    </row>
    <row r="12" customFormat="false" ht="13.8" hidden="false" customHeight="false" outlineLevel="0" collapsed="false">
      <c r="A12" s="145" t="s">
        <v>90</v>
      </c>
      <c r="B12" s="146" t="s">
        <v>91</v>
      </c>
      <c r="C12" s="146"/>
      <c r="D12" s="146"/>
      <c r="E12" s="146"/>
      <c r="F12" s="146"/>
      <c r="G12" s="146"/>
      <c r="H12" s="146"/>
      <c r="I12" s="152" t="n">
        <v>-20000000</v>
      </c>
    </row>
    <row r="13" customFormat="false" ht="13.8" hidden="false" customHeight="false" outlineLevel="0" collapsed="false">
      <c r="A13" s="145" t="s">
        <v>92</v>
      </c>
      <c r="B13" s="146" t="s">
        <v>93</v>
      </c>
      <c r="C13" s="146"/>
      <c r="D13" s="146"/>
      <c r="E13" s="146"/>
      <c r="F13" s="146"/>
      <c r="G13" s="146"/>
      <c r="H13" s="146"/>
      <c r="I13" s="152" t="n">
        <v>25000000</v>
      </c>
    </row>
    <row r="14" customFormat="false" ht="16.15" hidden="false" customHeight="false" outlineLevel="0" collapsed="false">
      <c r="A14" s="145" t="s">
        <v>94</v>
      </c>
      <c r="B14" s="154" t="s">
        <v>95</v>
      </c>
      <c r="C14" s="154"/>
      <c r="D14" s="154"/>
      <c r="E14" s="154"/>
      <c r="F14" s="154"/>
      <c r="G14" s="154"/>
      <c r="H14" s="154"/>
      <c r="I14" s="155" t="n">
        <f aca="false">SUM(I3:I13)</f>
        <v>1034760000</v>
      </c>
    </row>
    <row r="15" customFormat="false" ht="15" hidden="false" customHeight="false" outlineLevel="0" collapsed="false">
      <c r="A15" s="145" t="s">
        <v>96</v>
      </c>
      <c r="B15" s="154" t="s">
        <v>97</v>
      </c>
      <c r="C15" s="154"/>
      <c r="D15" s="154"/>
      <c r="E15" s="154"/>
      <c r="F15" s="154"/>
      <c r="G15" s="154"/>
      <c r="H15" s="154"/>
      <c r="I15" s="178" t="n">
        <f aca="false">I14/I1</f>
        <v>25869000</v>
      </c>
    </row>
  </sheetData>
  <mergeCells count="16">
    <mergeCell ref="A1:B1"/>
    <mergeCell ref="C1:G1"/>
    <mergeCell ref="A2:I2"/>
    <mergeCell ref="B3:F3"/>
    <mergeCell ref="B4:F4"/>
    <mergeCell ref="B5:H5"/>
    <mergeCell ref="B6:H6"/>
    <mergeCell ref="B7:F7"/>
    <mergeCell ref="B8:E8"/>
    <mergeCell ref="B9:H9"/>
    <mergeCell ref="B10:H10"/>
    <mergeCell ref="B11:H11"/>
    <mergeCell ref="B12:H12"/>
    <mergeCell ref="B13:H13"/>
    <mergeCell ref="B14:H14"/>
    <mergeCell ref="B15:H1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288</TotalTime>
  <Application>LibreOffice/5.4.4.2$Windows_x86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2022-02-04T06:30:34Z</dcterms:created>
  <dc:creator>Zemanová</dc:creator>
  <dc:description/>
  <dc:language>cs-CZ</dc:language>
  <cp:lastModifiedBy/>
  <cp:lastPrinted>2023-04-19T09:54:31Z</cp:lastPrinted>
  <dcterms:modified xsi:type="dcterms:W3CDTF">2023-04-19T09:54:42Z</dcterms:modified>
  <cp:revision>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